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4325"/>
  </bookViews>
  <sheets>
    <sheet name="Page 1" sheetId="1" r:id="rId1"/>
  </sheets>
  <definedNames>
    <definedName name="_xlnm.Print_Area" localSheetId="0">'Page 1'!$A$1:$Q$153</definedName>
  </definedNames>
  <calcPr calcId="145621"/>
</workbook>
</file>

<file path=xl/calcChain.xml><?xml version="1.0" encoding="utf-8"?>
<calcChain xmlns="http://schemas.openxmlformats.org/spreadsheetml/2006/main">
  <c r="T44" i="1" l="1"/>
  <c r="H44" i="1" s="1"/>
  <c r="H15" i="1"/>
  <c r="H25" i="1" s="1"/>
  <c r="T27" i="1" s="1"/>
  <c r="T28" i="1" s="1"/>
  <c r="H16" i="1"/>
  <c r="S147" i="1"/>
  <c r="S146" i="1"/>
  <c r="S44" i="1"/>
  <c r="S27" i="1"/>
  <c r="S28" i="1" s="1"/>
  <c r="T26" i="1"/>
  <c r="S26" i="1"/>
  <c r="H32" i="1" l="1"/>
  <c r="H31" i="1" s="1"/>
  <c r="B32" i="1"/>
  <c r="B31" i="1" s="1"/>
  <c r="F74" i="1"/>
  <c r="I74" i="1" s="1"/>
  <c r="S107" i="1"/>
  <c r="S106" i="1"/>
  <c r="S105" i="1"/>
  <c r="X147" i="1"/>
  <c r="X146" i="1"/>
  <c r="X143" i="1"/>
  <c r="X140" i="1"/>
  <c r="X141" i="1"/>
  <c r="X139" i="1"/>
  <c r="V152" i="1"/>
  <c r="B148" i="1"/>
  <c r="B151" i="1" s="1"/>
  <c r="S103" i="1"/>
  <c r="B103" i="1" s="1"/>
  <c r="B50" i="1" l="1"/>
  <c r="S74" i="1"/>
  <c r="B74" i="1" s="1"/>
  <c r="T79" i="1"/>
  <c r="S79" i="1"/>
  <c r="B79" i="1" s="1"/>
  <c r="F79" i="1"/>
  <c r="O79" i="1" s="1"/>
  <c r="O74" i="1"/>
  <c r="X152" i="1"/>
  <c r="Y140" i="1" s="1"/>
  <c r="H147" i="1" s="1"/>
  <c r="H148" i="1" s="1"/>
  <c r="H151" i="1" s="1"/>
  <c r="T74" i="1"/>
  <c r="S96" i="1"/>
  <c r="N96" i="1" s="1"/>
  <c r="S100" i="1" s="1"/>
  <c r="S95" i="1"/>
  <c r="I79" i="1" l="1"/>
  <c r="H103" i="1"/>
  <c r="N103" i="1" s="1"/>
  <c r="N100" i="1"/>
</calcChain>
</file>

<file path=xl/sharedStrings.xml><?xml version="1.0" encoding="utf-8"?>
<sst xmlns="http://schemas.openxmlformats.org/spreadsheetml/2006/main" count="321" uniqueCount="178">
  <si>
    <t>Prefeitura Municipal de Porto Velho-RO</t>
  </si>
  <si>
    <t>Página 1 de 5</t>
  </si>
  <si>
    <t>RELATÓRIO RESUMIDO DA EXECUÇÃO ORÇAMENTÁRIA</t>
  </si>
  <si>
    <t>DEMONSTRATIVO DAS RECEITAS E DESPESAS COM MANUTENÇÃO E DESENVOLVIMENTO DO ENSINO - MDE</t>
  </si>
  <si>
    <t>ORÇAMENTO FISCAL E DA SEGURIDADE SOCIAL</t>
  </si>
  <si>
    <t>Janeiro a Abril 2021/Bimestre Março-Abril</t>
  </si>
  <si>
    <t>RREO - Anexo 8 (LDB,art. 72)</t>
  </si>
  <si>
    <t>Em Reais</t>
  </si>
  <si>
    <t>RECEITA RESULTANTE DE IMPOSTOS (Arts. 212 e 212-A da Constituição Federal)</t>
  </si>
  <si>
    <t>RECEITA RESULTANTE DE IMPOSTOS</t>
  </si>
  <si>
    <t>PREVISÃO 
ATUALIZADA
(a)</t>
  </si>
  <si>
    <t>RECEITAS REALIZADAS
Até o Bimestre
(b)</t>
  </si>
  <si>
    <t>1- RECEITA DE IMPOSTOS</t>
  </si>
  <si>
    <t>1.1- Receita Resultante do Imposto sobre a Propriedade Predial e Territorial Urbana – IPTU</t>
  </si>
  <si>
    <t>1.2- Receita Resultante do Imposto sobre Transmissão Inter Vivos – ITBI</t>
  </si>
  <si>
    <t>1.3- Receita Resultante do Imposto sobre Serviços de Qualquer Natureza – ISS</t>
  </si>
  <si>
    <t>1.4- Receita Resultante do Imposto de Renda Retido na Fonte – IRRF</t>
  </si>
  <si>
    <t>2- RECEITA DE TRANSFERÊNCIAS CONSTITUCIONAIS E LEGAIS</t>
  </si>
  <si>
    <t>2.1- Cota-Parte FPM</t>
  </si>
  <si>
    <t>2.1.1- Parcela referente à CF, art. 159, I, alínea b</t>
  </si>
  <si>
    <t>2.1.2- Parcela referente à CF, art. 159, I, alíneas d e e</t>
  </si>
  <si>
    <t>-</t>
  </si>
  <si>
    <t>2.2- Cota-Parte ICMS</t>
  </si>
  <si>
    <t>2.3- Cota-Parte IPI-Exportação</t>
  </si>
  <si>
    <t>2.4- Cota-Parte ITR</t>
  </si>
  <si>
    <t>2.5- Cota-Parte IPVA</t>
  </si>
  <si>
    <t>2.6- Cota-Parte IOF-Ouro</t>
  </si>
  <si>
    <t>2.7- Compensações Financeiras Provenientes de Impostos e Transferências Constitucionais</t>
  </si>
  <si>
    <t>3- TOTAL DA RECEITA RESULTANTE DE IMPOSTOS (1 + 2)</t>
  </si>
  <si>
    <t>4- TOTAL DESTINADO AO FUNDEB - 20% DE ((2.1.1) + (2.2) + (2.3) + (2.4) + (2.5))</t>
  </si>
  <si>
    <t>5- VALOR MÍNIMO A SER APLICADO EM MDE ALÉM DO VALOR DESTINADO AO FUNDEB - 5% DE ((2.1.1) + (2.2) + (2.3) + (2.4) + (2.5)) + 25% DE ((1.1) + (1.2) + (1.3) + (1.4) + (2.1.2)+ (2.6)+ (2.7))</t>
  </si>
  <si>
    <t>FUNDEB</t>
  </si>
  <si>
    <t>RECEITAS RECEBIDAS DO FUNDEB NO EXERCÍCIO</t>
  </si>
  <si>
    <t>6- RECEITAS RECEBIDAS DO FUNDEB</t>
  </si>
  <si>
    <t>6.1- FUNDEB - Impostos e Transferências de Impostos</t>
  </si>
  <si>
    <t>6.1.1- Principal</t>
  </si>
  <si>
    <t>6.1.2- Rendimentos de Aplicação Financeira</t>
  </si>
  <si>
    <t>6.2- FUNDEB - Complementação da União - VAAF</t>
  </si>
  <si>
    <t>6.2.1- Principal</t>
  </si>
  <si>
    <t>6.2.2- Rendimentos de Aplicação Financeira</t>
  </si>
  <si>
    <t>6.3- FUNDEB - Complementação da União - VAAT</t>
  </si>
  <si>
    <t>6.3.1- Principal</t>
  </si>
  <si>
    <t>6.3.2- Rendimentos de Aplicação Financeira</t>
  </si>
  <si>
    <t>7- RESULTADO LÍQUIDO DAS TRANSFERÊNCIAS DO FUNDEB (6.1.1 – 4)¹</t>
  </si>
  <si>
    <t>RECURSOS RECEBIDOS EM EXERCÍCIOS ANTERIORES E NÃO UTILIZADOS (SUPERÁVIT)</t>
  </si>
  <si>
    <t>VALOR</t>
  </si>
  <si>
    <t>8- TOTAL DOS RECURSOS DE SUPERÁVIT</t>
  </si>
  <si>
    <t>8.1- SUPERÁVIT DO EXERCÍCIO IMEDIATAMENTE ANTERIOR</t>
  </si>
  <si>
    <t>8.2- SUPERÁVIT RESIDUAL DE OUTROS EXERCÍCIOS</t>
  </si>
  <si>
    <t>9- TOTAL DOS RECURSOS DO FUNDEB DISPONÍVEIS PARA UTILIZAÇÃO (6 + 8)</t>
  </si>
  <si>
    <t>DESPESAS COM RECURSOS DO FUNDEB         
(Por Área de Atuação)⁶</t>
  </si>
  <si>
    <t>DOTAÇÃO ATUALIZADA
(c)</t>
  </si>
  <si>
    <t>DESPESAS 
EMPENHADAS
Até o Bimestre
(d)</t>
  </si>
  <si>
    <t>DESPESAS 
LIQUIDADAS
Até o Bimestre
(e)</t>
  </si>
  <si>
    <t>DESPESAS 
PAGAS
Até o Bimestre
(f)</t>
  </si>
  <si>
    <t>INSCRITAS EM RESTOS A
PAGAR NÃO PROCESSADOS
(g)</t>
  </si>
  <si>
    <t>10- PROFISSIONAIS DA EDUCAÇÃO BÁSICA</t>
  </si>
  <si>
    <t>10.1- Educação Infantil</t>
  </si>
  <si>
    <t>10.1.1- Creche</t>
  </si>
  <si>
    <t>10.1.2- Pré-escola</t>
  </si>
  <si>
    <t>10.2- Ensino Fundamental</t>
  </si>
  <si>
    <t>11- OUTRAS DESPESAS</t>
  </si>
  <si>
    <t>11.1- Educação Infantil</t>
  </si>
  <si>
    <t>11.1.1- Creche</t>
  </si>
  <si>
    <t>11.1.2- Pré-escola</t>
  </si>
  <si>
    <t>11.2- Ensino Fundamental</t>
  </si>
  <si>
    <t>12- TOTAL DAS DESPESAS COM RECURSOS DO FUNDEB (10 + 11)</t>
  </si>
  <si>
    <t>INDICADORES DO FUNDEB</t>
  </si>
  <si>
    <t>DESPESAS CUSTEADAS COM RECEITAS DO FUNDEB RECEBIDAS NO EXERCÍCIO</t>
  </si>
  <si>
    <t>INSCRITAS EM RESTOS
A PAGAR 
NÃO PROCESSADOS
(g)</t>
  </si>
  <si>
    <t>INSCRITAS EM RESTOS A
PAGAR NÃO PROCESSADOS
(SEM DISPONIBILIDADE DE CAIXA)⁷
(h)</t>
  </si>
  <si>
    <t>13- Total das Despesas do FUNDEB com Profissionais da Educação Básica</t>
  </si>
  <si>
    <t>14- Total das Despesas custeadas com FUNDEB - Impostos e Transferências de Impostos</t>
  </si>
  <si>
    <t>15- Total das Despesas custeadas com FUNDEB - Complementação da União - VAAF</t>
  </si>
  <si>
    <t>16- Total das Despesas custeadas com FUNDEB - Complementação da União - VAAT</t>
  </si>
  <si>
    <t>17- Total das Despesas custeadas com FUNDEB - Complementação da União - VAAT Aplicadas na Educação Infantil</t>
  </si>
  <si>
    <t>18- Total das Despesas custeadas com FUNDEB - Complementação da União - VAAT Aplicadas em Despesa de Capital</t>
  </si>
  <si>
    <t>INDICADORES - Art. 212-A, inciso XI e § 3º - Constituição Federal²</t>
  </si>
  <si>
    <t>VALOR EXIGIDO
(i)</t>
  </si>
  <si>
    <t>VALOR APLICADO
(j)</t>
  </si>
  <si>
    <t>VALOR CONSIDERADO
APÓS DEDUÇÕES
(k)</t>
  </si>
  <si>
    <t>% APLICADO
(l)</t>
  </si>
  <si>
    <t>19- Mínimo de 70% do FUNDEB na Remuneração dos Profissionais da Educação Básica</t>
  </si>
  <si>
    <t>20 - Percentual de 50% da Complementação da União ao FUNDEB (VAAT) na Educação Infantil</t>
  </si>
  <si>
    <t>21- Mínimo de 15% da Complementação da União ao FUNDEB - VAAT em Despesas de Capital</t>
  </si>
  <si>
    <t>INDICADOR - Art.25, § 3º - Lei nº 14.113, de 2020 - (Máximo de 10% de Superávit)³</t>
  </si>
  <si>
    <t>VALOR MAXIMO PERMITIDO
(m)</t>
  </si>
  <si>
    <t>VALOR NÃO APLICADO
(n)</t>
  </si>
  <si>
    <t>VALOR NÃO APLICADO APÓS 
AJUSTE
(o)</t>
  </si>
  <si>
    <t>% NÃO APLICADO
(p)</t>
  </si>
  <si>
    <t>22- Total da Receita Recebida e não Aplicada no Exercício</t>
  </si>
  <si>
    <t>INDICADOR - Art.25, § 3º - Lei nº 14.113, de 2020 - (Aplicação do Superávit de Exercício Anterior)³</t>
  </si>
  <si>
    <t>VALOR DE SUPERÁVIT
PERMITIDO NO EXERCÍCIO 
ANTERIOR
(q)</t>
  </si>
  <si>
    <t>VALOR NÃO
APLICADO NO 
EXERCÍCIO ANTERIOR
(r)</t>
  </si>
  <si>
    <t>VALOR DE SUPERÁVIT 
APLICADO ATÉ O 
PRIMEIRO 
QUADRIMESTRE
(s)</t>
  </si>
  <si>
    <t>VALOR APLICADO 
ATÉ O PRIMEIRO 
QUADRIMESTRE 
QUE INTEGRARÁ O 
LIMITE CONSTITUCIONAL 
(t)</t>
  </si>
  <si>
    <t>VALOR APLICADO 
APÓS O PRIMEIRO 
QUADRIMESTRE
(u)</t>
  </si>
  <si>
    <t>VALOR 
NÃO APLICADO
(v) = (r) - (s) - (u)</t>
  </si>
  <si>
    <t>23- Total das Despesas do FUNDEB com Profissionais da Educação Básica</t>
  </si>
  <si>
    <t>23.1- Total das Despesas custeadas com FUNDEB - Impostos e Transferências de Impostos</t>
  </si>
  <si>
    <t>23.2- Total das Despesas custeadas com FUNDEB - Complementação da União - VAAF</t>
  </si>
  <si>
    <t>DESPESAS COM MANUTENÇÃO E DESENVOLVIMENTO DO ENSINO – MDE – CUSTEADAS COM RECEITA DE IMPOSTOS (EXCETO FUNDEB)</t>
  </si>
  <si>
    <t>DESPESAS COM AÇÕES TÍPICAS DE MDE - RECEITAS DE IMPOSTOS - EXCETO FUNDEB         
(Por Área de Atuação)⁶</t>
  </si>
  <si>
    <t>24- EDUCAÇÃO INFANTIL</t>
  </si>
  <si>
    <t>24.1- Creche</t>
  </si>
  <si>
    <t>24.2- Pré-escola</t>
  </si>
  <si>
    <t>25- ENSINO FUNDAMENTAL</t>
  </si>
  <si>
    <t>26- TOTAL DAS DESPESAS COM AÇÕES TÍPICAS DE MDE (24 + 25)</t>
  </si>
  <si>
    <t>APURAÇÃO DAS DESPESAS PARA FINS DE LIMITE MÍNIMO CONSTITUCIONAL</t>
  </si>
  <si>
    <t>27- TOTAL DAS DESPESAS DE MDE CUSTEADAS COM RECURSOS DE IMPOSTOS (FUNDEB E RECEITA DE IMPOSTOS) = (L14(d ou e) + L26(d ou e) + L23.1(t))</t>
  </si>
  <si>
    <t>28 (-) RESULTADO LÍQUIDO DAS TRANSFERÊNCIAS DO FUNDEB = (L7)</t>
  </si>
  <si>
    <t>29 (-) RESTOS A PAGAR NÃO PROCESSADOS INSCRITOS NO EXERCÍCIO SEM DISPONIBILIDADE FINANCEIRA DE RECURSOS DO FUNDEB IMPOSTOS⁴ = (L14h)</t>
  </si>
  <si>
    <t>30 (-) RESTOS A PAGAR NÃO PROCESSADOS INSCRITOS NO EXERCÍCIO SEM DISPONIBILIDADE FINANCEIRA DE RECURSOS DE IMPOSTOS⁴ ᵉ ⁷</t>
  </si>
  <si>
    <t>31 (-) CANCELAMENTO, NO EXERCÍCIO, DE RESTOS A PAGAR INSCRITOS COM DISPONIBILIDADE FINANCEIRA DE RECURSOS DE IMPOSTOS VINCULADOS AO ENSINO</t>
  </si>
  <si>
    <t>32- TOTAL DAS DESPESAS PARA FINS DE LIMITE  (27 – (28 + 29 + 30 + 31))</t>
  </si>
  <si>
    <t>APURAÇÃO DO LIMITE MÍNIMO CONSTITUCIONAL² ᵉ ⁵</t>
  </si>
  <si>
    <t>VALOR EXIGIDO
(x)</t>
  </si>
  <si>
    <t>VALOR APLICADO
(w)</t>
  </si>
  <si>
    <t>% APLICADO
(y)</t>
  </si>
  <si>
    <t>33- APLICAÇÃO EM MDE SOBRE A RECEITA RESULTANTE DE IMPOSTOS</t>
  </si>
  <si>
    <t>RESTOS A PAGAR INSCRITOS EM EXERCÍCIOS ANTERIORES COM DISPONIBILIDADE FINANCEIRA
DE RECURSOS DE IMPOSTOS E DO FUNDEB⁸</t>
  </si>
  <si>
    <t>SALDO INICIAL
(z)</t>
  </si>
  <si>
    <t>RP LIQUIDADOS
(aa)</t>
  </si>
  <si>
    <t>RP PAGOS
(ab)</t>
  </si>
  <si>
    <t>RP CANCELADOS
(ac)</t>
  </si>
  <si>
    <t>SALDO FINAL
(ad) = (z) - (ab) - (ac)</t>
  </si>
  <si>
    <t>34- RESTOS A PAGAR DE DESPESAS COM MDE</t>
  </si>
  <si>
    <t>34.1 - Executadas com Recursos de Impostos e Transferências de Impostos</t>
  </si>
  <si>
    <t>34.2 - Executadas com Recursos do FUNDEB - Impostos</t>
  </si>
  <si>
    <t>34.3 - Executadas com Recursos do FUNDEB - Complementação da União (VAAT + VAAF)</t>
  </si>
  <si>
    <t>OUTRAS INFORMAÇÕES PARA CONTROLE</t>
  </si>
  <si>
    <t>RECEITAS ADICIONAIS PARA FINANCIAMENTO DO ENSINO</t>
  </si>
  <si>
    <t>35- RECEITA DE TRANSFERÊNCIAS DO FNDE (INCLUINDO RENDIMENTOS DE APLICAÇÃO FINANCEIRA)</t>
  </si>
  <si>
    <t>35.1- Salário-Educação</t>
  </si>
  <si>
    <t>35.2- PDDE</t>
  </si>
  <si>
    <t>35.3- PNAE</t>
  </si>
  <si>
    <t>35.4- PNATE</t>
  </si>
  <si>
    <t>35.5- Outras Transferências do FNDE</t>
  </si>
  <si>
    <t>36- RECEITA DE TRANSFERÊNCIAS DE CONVÊNIOS</t>
  </si>
  <si>
    <t>37- RECEITA DE ROYALTIES DESTINADOS À EDUCAÇÃO</t>
  </si>
  <si>
    <t>38- RECEITA DE OPERAÇÕES DE CRÉDITO VINCULADAS À EDUCAÇÃO</t>
  </si>
  <si>
    <t>39- OUTRAS RECEITAS PARA FINANCIAMENTO DO ENSINO</t>
  </si>
  <si>
    <t>40- TOTAL DAS RECEITAS ADICIONAIS PARA FINANCIAMENTO DO ENSINO = (35 + 36 + 37 +38 + 39)</t>
  </si>
  <si>
    <t>DESPESAS CUSTEADAS COM RECEITAS ADICIONAIS PARA FINANCIAMENTO DO ENSINO         
(Por Área de Atuação)⁶</t>
  </si>
  <si>
    <t>41- EDUCAÇÃO INFANTIL</t>
  </si>
  <si>
    <t>41.1- Creche</t>
  </si>
  <si>
    <t>41.2- Pré-escola</t>
  </si>
  <si>
    <t>42- ENSINO FUNDAMENTAL</t>
  </si>
  <si>
    <t>43- ENSINO MÉDIO</t>
  </si>
  <si>
    <t>44- ENSINO SUPERIOR</t>
  </si>
  <si>
    <t>45- ENSINO PROFISSIONAL NÃO INTEGRADO AO ENSINO REGULAR</t>
  </si>
  <si>
    <t>46- TOTAL DAS DESPESAS CUSTEADAS COM RECEITAS ADICIONAIS PARA FINANCIAMENTO DO ENSINO (41+42+43+44+45)</t>
  </si>
  <si>
    <t>TOTAL GERAL DAS DESPESAS COM EDUCAÇÃO</t>
  </si>
  <si>
    <t>47- TOTAL GERAL DAS DESPESAS COM EDUCAÇÃO (12 + 26 + 46)</t>
  </si>
  <si>
    <t>47.1- Despesas Correntes</t>
  </si>
  <si>
    <t>47.1.1- Pessoal Ativo</t>
  </si>
  <si>
    <t>47.1.2- Pessoal Inativo</t>
  </si>
  <si>
    <t>47.1.3-Transferências às instituições comunitárias, confessionais ou filantrópicas sem fins lucrativos</t>
  </si>
  <si>
    <t>47.1.4- Outras Despesas Correntes</t>
  </si>
  <si>
    <t>47.2- Despesas de Capital</t>
  </si>
  <si>
    <t>47.2.1- Transferências às instituições comunitárias, confessionais ou filantrópicas sem fins lucrativos</t>
  </si>
  <si>
    <t>47.2.2- Outras Despesas de Capital</t>
  </si>
  <si>
    <t>CONTROLE DA DISPONIBILIDADE FINANCEIRA E CONCILIAÇÃO BANCÁRIA</t>
  </si>
  <si>
    <t>FUNDEB
(ae)</t>
  </si>
  <si>
    <t>SALÁRIO EDUCAÇÃO
(af)</t>
  </si>
  <si>
    <t>48- DISPONIBILIDADE FINANCEIRA EM 31 DE DEZEMBRO DE  2020</t>
  </si>
  <si>
    <t>49- (+) INGRESSO DE RECURSOS ATÉ O BIMESTRE (orçamentário)</t>
  </si>
  <si>
    <t>50- (-) PAGAMENTOS EFETUADOS ATÉ O BIMESTRE (orçamentário e restos a pagar)</t>
  </si>
  <si>
    <t>51- (=) DISPONIBILIDADE FINANCEIRA ATÉ O BIMESTRE</t>
  </si>
  <si>
    <t>52- (+) AJUSTES POSITIVOS (RETENÇÕES E OUTROS VALORES EXTRAORÇAMENTÁRIOS)</t>
  </si>
  <si>
    <t>53- (-) AJUSTES NEGATIVOS (OUTROS VALORES EXTRAORÇAMENTÁRIOS)</t>
  </si>
  <si>
    <t>54- (=) SALDO FINANCEIRO CONCILIADO (Saldo Bancário)</t>
  </si>
  <si>
    <t>FONTE: GOVBR RF - Responsabilidade Fiscal, SECRETARIA MUNICIPAL DE FAZENDA, 25/Mai/2021, 19h e 53m.</t>
  </si>
  <si>
    <t>1 SE RESULTADO LÍQUIDO DA TRANSFERÊNCIA (7) &gt; 0 = ACRÉSCIMO RESULTANTE DAS TRANSFERÊNCIAS DO FUNDEB, SE RESULTADO LÍQUIDO DA TRANSFERÊNCIA (7) &lt; 0 = DECRÉSCIMO RESULTANTE DAS TRANSFERÊNCIAS DO FUNDEB.
2 Limites mínimos anuais a serem cumpridos no encerramento do exercício.
3 Art. 25, § 3º, Lei 14.113/2020: “Até 10% (dez por cento) dos recursos recebidos à conta dos Fundos, inclusive relativos à complementação da União, nos termos do § 2º do art. 16 desta Lei, poderão ser utilizados no primeiro quadrimestre do exercício imediatamente subsequente, mediante abertura de crédito adicional.
4 Os valores referentes à parcela dos Restos a Pagar inscritos sem disponibilidade financeira vinculada à educação deverão ser informados somente no RREO do último bimestre do exercício.
5 Nos cinco primeiros bimestres do exercício o acompanhamento será feito com base na despesa liquidada. No último bimestre do exercício, o valor deverá corresponder ao total da despesa empenhada.
6 As linhas representam áreas de atuação e não correspondem exatamente às subfunções da Função Educação. As despesas classificadas nas demais subfunções típicas e nas subfunções atípicas deverão ser rateadas para essas áreas de atuação.
7 Valor inscrito em RPNP sem disponibilidade de caixa, que não deve ser considerado na apuração dos indicadores e limites.
8 Controle da execução de restos a pagar considerados no cumprimento do limite mínimo dos exercícios anteriores.</t>
  </si>
  <si>
    <t>Total</t>
  </si>
  <si>
    <t>Pagamentos FNDE Salário Educação - Conta 4984 - Janeiro/Fevereiro</t>
  </si>
  <si>
    <t>Pagamentos FNDE Salário Educação - Conta 4984 - Março/Abril</t>
  </si>
  <si>
    <t>1º bimestre + 2º bimestre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</si>
</sst>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0"/>
      <color rgb="FF000000"/>
      <name val="Arial"/>
      <charset val="1"/>
    </font>
    <font>
      <sz val="8"/>
      <color rgb="FF000000"/>
      <name val="Arial"/>
    </font>
    <font>
      <sz val="7"/>
      <color rgb="FF000000"/>
      <name val="Arial"/>
      <charset val="1"/>
    </font>
    <font>
      <b/>
      <sz val="8"/>
      <color rgb="FF000000"/>
      <name val="Arial"/>
    </font>
    <font>
      <b/>
      <sz val="6"/>
      <color rgb="FF000000"/>
      <name val="Arial"/>
    </font>
    <font>
      <b/>
      <sz val="6"/>
      <color rgb="FF000000"/>
      <name val="Arial"/>
      <charset val="1"/>
    </font>
    <font>
      <sz val="6"/>
      <color rgb="FF000000"/>
      <name val="Arial"/>
    </font>
    <font>
      <sz val="6"/>
      <color rgb="FF000000"/>
      <name val="Arial"/>
      <charset val="1"/>
    </font>
    <font>
      <sz val="8"/>
      <color rgb="FF000000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CDCD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 applyAlignment="1">
      <alignment horizontal="right" vertical="top"/>
    </xf>
    <xf numFmtId="0" fontId="0" fillId="0" borderId="1" xfId="0" applyBorder="1"/>
    <xf numFmtId="0" fontId="0" fillId="0" borderId="5" xfId="0" applyBorder="1"/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0" xfId="0" applyBorder="1"/>
    <xf numFmtId="0" fontId="4" fillId="2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top"/>
    </xf>
    <xf numFmtId="0" fontId="5" fillId="3" borderId="25" xfId="0" applyFont="1" applyFill="1" applyBorder="1" applyAlignment="1">
      <alignment vertical="center"/>
    </xf>
    <xf numFmtId="164" fontId="0" fillId="0" borderId="0" xfId="0" applyNumberFormat="1"/>
    <xf numFmtId="164" fontId="0" fillId="0" borderId="0" xfId="1" applyFont="1"/>
    <xf numFmtId="0" fontId="6" fillId="0" borderId="11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164" fontId="7" fillId="0" borderId="17" xfId="1" applyFont="1" applyFill="1" applyBorder="1" applyAlignment="1">
      <alignment horizontal="right" vertical="center"/>
    </xf>
    <xf numFmtId="164" fontId="7" fillId="0" borderId="15" xfId="1" applyFont="1" applyFill="1" applyBorder="1" applyAlignment="1">
      <alignment horizontal="right" vertical="center"/>
    </xf>
    <xf numFmtId="164" fontId="7" fillId="0" borderId="11" xfId="1" applyFont="1" applyFill="1" applyBorder="1" applyAlignment="1">
      <alignment horizontal="right" vertical="center"/>
    </xf>
    <xf numFmtId="2" fontId="0" fillId="0" borderId="0" xfId="0" applyNumberFormat="1"/>
    <xf numFmtId="164" fontId="7" fillId="0" borderId="17" xfId="1" applyFont="1" applyFill="1" applyBorder="1" applyAlignment="1">
      <alignment horizontal="right" vertical="center"/>
    </xf>
    <xf numFmtId="164" fontId="7" fillId="0" borderId="18" xfId="1" applyFont="1" applyFill="1" applyBorder="1" applyAlignment="1">
      <alignment horizontal="right" vertical="center"/>
    </xf>
    <xf numFmtId="164" fontId="7" fillId="0" borderId="19" xfId="1" applyFont="1" applyFill="1" applyBorder="1" applyAlignment="1">
      <alignment horizontal="right" vertical="center"/>
    </xf>
    <xf numFmtId="0" fontId="7" fillId="0" borderId="31" xfId="0" applyFont="1" applyFill="1" applyBorder="1" applyAlignment="1">
      <alignment vertical="center"/>
    </xf>
    <xf numFmtId="0" fontId="7" fillId="0" borderId="0" xfId="0" applyFont="1" applyFill="1" applyAlignment="1">
      <alignment vertical="top" wrapText="1"/>
    </xf>
    <xf numFmtId="164" fontId="7" fillId="0" borderId="15" xfId="1" applyFont="1" applyFill="1" applyBorder="1" applyAlignment="1">
      <alignment horizontal="right" vertical="center"/>
    </xf>
    <xf numFmtId="164" fontId="7" fillId="0" borderId="0" xfId="1" applyFont="1" applyFill="1" applyAlignment="1">
      <alignment horizontal="right" vertical="center"/>
    </xf>
    <xf numFmtId="164" fontId="7" fillId="0" borderId="16" xfId="1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7" fillId="0" borderId="11" xfId="1" applyFont="1" applyFill="1" applyBorder="1" applyAlignment="1">
      <alignment horizontal="right" vertical="center"/>
    </xf>
    <xf numFmtId="164" fontId="7" fillId="0" borderId="12" xfId="1" applyFont="1" applyFill="1" applyBorder="1" applyAlignment="1">
      <alignment horizontal="right" vertical="center"/>
    </xf>
    <xf numFmtId="164" fontId="7" fillId="0" borderId="13" xfId="1" applyFont="1" applyFill="1" applyBorder="1" applyAlignment="1">
      <alignment horizontal="right" vertical="center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 wrapText="1"/>
    </xf>
    <xf numFmtId="0" fontId="5" fillId="2" borderId="29" xfId="0" applyFont="1" applyFill="1" applyBorder="1" applyAlignment="1">
      <alignment horizontal="center" vertical="center" wrapText="1"/>
    </xf>
    <xf numFmtId="164" fontId="5" fillId="3" borderId="25" xfId="1" applyFont="1" applyFill="1" applyBorder="1" applyAlignment="1">
      <alignment horizontal="right" vertical="center"/>
    </xf>
    <xf numFmtId="164" fontId="5" fillId="3" borderId="26" xfId="1" applyFont="1" applyFill="1" applyBorder="1" applyAlignment="1">
      <alignment horizontal="right" vertical="center"/>
    </xf>
    <xf numFmtId="164" fontId="5" fillId="3" borderId="27" xfId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7" fillId="0" borderId="21" xfId="1" applyFont="1" applyFill="1" applyBorder="1" applyAlignment="1">
      <alignment horizontal="right" vertical="center"/>
    </xf>
    <xf numFmtId="164" fontId="7" fillId="0" borderId="22" xfId="1" applyFont="1" applyFill="1" applyBorder="1" applyAlignment="1">
      <alignment horizontal="right" vertical="center"/>
    </xf>
    <xf numFmtId="164" fontId="7" fillId="0" borderId="23" xfId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64" fontId="5" fillId="0" borderId="15" xfId="1" applyFont="1" applyFill="1" applyBorder="1" applyAlignment="1">
      <alignment horizontal="right" vertical="center"/>
    </xf>
    <xf numFmtId="164" fontId="5" fillId="0" borderId="0" xfId="1" applyFont="1" applyFill="1" applyAlignment="1">
      <alignment horizontal="right" vertical="center"/>
    </xf>
    <xf numFmtId="164" fontId="5" fillId="0" borderId="16" xfId="1" applyFont="1" applyFill="1" applyBorder="1" applyAlignment="1">
      <alignment horizontal="right" vertical="center"/>
    </xf>
    <xf numFmtId="164" fontId="5" fillId="0" borderId="17" xfId="1" applyFont="1" applyFill="1" applyBorder="1" applyAlignment="1">
      <alignment horizontal="right" vertical="center"/>
    </xf>
    <xf numFmtId="164" fontId="5" fillId="0" borderId="18" xfId="1" applyFont="1" applyFill="1" applyBorder="1" applyAlignment="1">
      <alignment horizontal="right" vertical="center"/>
    </xf>
    <xf numFmtId="164" fontId="5" fillId="0" borderId="19" xfId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0"/>
  <sheetViews>
    <sheetView showGridLines="0" tabSelected="1" view="pageBreakPreview" zoomScale="150" zoomScaleNormal="160" zoomScaleSheetLayoutView="150" workbookViewId="0">
      <selection activeCell="A9" sqref="A8:Q9"/>
    </sheetView>
  </sheetViews>
  <sheetFormatPr defaultRowHeight="12.75" x14ac:dyDescent="0.2"/>
  <cols>
    <col min="1" max="1" width="63.7109375" customWidth="1"/>
    <col min="2" max="2" width="12.5703125" customWidth="1"/>
    <col min="3" max="3" width="0.5703125" customWidth="1"/>
    <col min="4" max="4" width="4.140625" customWidth="1"/>
    <col min="5" max="5" width="1" customWidth="1"/>
    <col min="6" max="6" width="7" customWidth="1"/>
    <col min="7" max="7" width="5" customWidth="1"/>
    <col min="8" max="8" width="7.5703125" customWidth="1"/>
    <col min="9" max="9" width="5.7109375" customWidth="1"/>
    <col min="10" max="10" width="7.5703125" customWidth="1"/>
    <col min="11" max="11" width="0.5703125" customWidth="1"/>
    <col min="12" max="12" width="1" customWidth="1"/>
    <col min="13" max="13" width="4" customWidth="1"/>
    <col min="14" max="14" width="1" customWidth="1"/>
    <col min="15" max="15" width="6" customWidth="1"/>
    <col min="16" max="16" width="1" customWidth="1"/>
    <col min="17" max="17" width="11.140625" customWidth="1"/>
    <col min="18" max="18" width="0.5703125" customWidth="1"/>
    <col min="19" max="19" width="15.5703125" bestFit="1" customWidth="1"/>
    <col min="20" max="20" width="14.5703125" bestFit="1" customWidth="1"/>
    <col min="21" max="21" width="62.7109375" bestFit="1" customWidth="1"/>
    <col min="22" max="22" width="11.7109375" bestFit="1" customWidth="1"/>
    <col min="23" max="23" width="62.7109375" bestFit="1" customWidth="1"/>
    <col min="24" max="24" width="11.7109375" bestFit="1" customWidth="1"/>
    <col min="25" max="25" width="22.5703125" bestFit="1" customWidth="1"/>
  </cols>
  <sheetData>
    <row r="1" spans="1:18" ht="11.85" customHeight="1" x14ac:dyDescent="0.2">
      <c r="A1" s="46" t="s">
        <v>0</v>
      </c>
      <c r="B1" s="46"/>
      <c r="C1" s="46"/>
      <c r="Q1" s="1" t="s">
        <v>1</v>
      </c>
    </row>
    <row r="2" spans="1:18" ht="11.1" customHeight="1" x14ac:dyDescent="0.2">
      <c r="A2" s="46" t="s">
        <v>2</v>
      </c>
      <c r="B2" s="46"/>
      <c r="C2" s="46"/>
    </row>
    <row r="3" spans="1:18" ht="11.85" customHeight="1" x14ac:dyDescent="0.2">
      <c r="A3" s="47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8" ht="11.85" customHeight="1" x14ac:dyDescent="0.2">
      <c r="A4" s="46" t="s">
        <v>4</v>
      </c>
      <c r="B4" s="46"/>
      <c r="C4" s="46"/>
    </row>
    <row r="5" spans="1:18" ht="11.85" customHeight="1" x14ac:dyDescent="0.2">
      <c r="A5" s="46" t="s">
        <v>5</v>
      </c>
      <c r="B5" s="46"/>
      <c r="C5" s="46"/>
    </row>
    <row r="6" spans="1:18" ht="5.85" customHeight="1" x14ac:dyDescent="0.2"/>
    <row r="7" spans="1:18" ht="11.1" customHeight="1" x14ac:dyDescent="0.2">
      <c r="A7" s="48" t="s">
        <v>6</v>
      </c>
      <c r="B7" s="48"/>
      <c r="C7" s="48"/>
      <c r="D7" s="2"/>
      <c r="E7" s="2"/>
      <c r="F7" s="2"/>
      <c r="G7" s="2"/>
      <c r="H7" s="2"/>
      <c r="I7" s="2"/>
      <c r="J7" s="2"/>
      <c r="K7" s="2"/>
      <c r="L7" s="49" t="s">
        <v>7</v>
      </c>
      <c r="M7" s="49"/>
      <c r="N7" s="49"/>
      <c r="O7" s="49"/>
      <c r="P7" s="49"/>
      <c r="Q7" s="49"/>
    </row>
    <row r="8" spans="1:18" ht="11.85" customHeight="1" x14ac:dyDescent="0.2">
      <c r="A8" s="54" t="s">
        <v>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6"/>
      <c r="R8" s="3"/>
    </row>
    <row r="9" spans="1:18" ht="28.9" customHeight="1" x14ac:dyDescent="0.2">
      <c r="A9" s="4" t="s">
        <v>9</v>
      </c>
      <c r="B9" s="57" t="s">
        <v>10</v>
      </c>
      <c r="C9" s="58"/>
      <c r="D9" s="58"/>
      <c r="E9" s="58"/>
      <c r="F9" s="58"/>
      <c r="G9" s="59"/>
      <c r="H9" s="60" t="s">
        <v>11</v>
      </c>
      <c r="I9" s="58"/>
      <c r="J9" s="58"/>
      <c r="K9" s="58"/>
      <c r="L9" s="58"/>
      <c r="M9" s="58"/>
      <c r="N9" s="58"/>
      <c r="O9" s="58"/>
      <c r="P9" s="58"/>
      <c r="Q9" s="61"/>
      <c r="R9" s="3"/>
    </row>
    <row r="10" spans="1:18" ht="14.85" customHeight="1" x14ac:dyDescent="0.2">
      <c r="A10" s="15" t="s">
        <v>12</v>
      </c>
      <c r="B10" s="43">
        <v>239892362</v>
      </c>
      <c r="C10" s="44"/>
      <c r="D10" s="44"/>
      <c r="E10" s="44"/>
      <c r="F10" s="44"/>
      <c r="G10" s="45"/>
      <c r="H10" s="43">
        <v>99841690.489999995</v>
      </c>
      <c r="I10" s="44"/>
      <c r="J10" s="44"/>
      <c r="K10" s="44"/>
      <c r="L10" s="44"/>
      <c r="M10" s="44"/>
      <c r="N10" s="44"/>
      <c r="O10" s="44"/>
      <c r="P10" s="44"/>
      <c r="Q10" s="45"/>
      <c r="R10" s="6"/>
    </row>
    <row r="11" spans="1:18" ht="14.85" customHeight="1" x14ac:dyDescent="0.2">
      <c r="A11" s="16" t="s">
        <v>13</v>
      </c>
      <c r="B11" s="35">
        <v>30520260</v>
      </c>
      <c r="C11" s="36"/>
      <c r="D11" s="36"/>
      <c r="E11" s="36"/>
      <c r="F11" s="36"/>
      <c r="G11" s="37"/>
      <c r="H11" s="35">
        <v>23250973.190000001</v>
      </c>
      <c r="I11" s="36"/>
      <c r="J11" s="36"/>
      <c r="K11" s="36"/>
      <c r="L11" s="36"/>
      <c r="M11" s="36"/>
      <c r="N11" s="36"/>
      <c r="O11" s="36"/>
      <c r="P11" s="36"/>
      <c r="Q11" s="37"/>
      <c r="R11" s="6"/>
    </row>
    <row r="12" spans="1:18" ht="14.85" customHeight="1" x14ac:dyDescent="0.2">
      <c r="A12" s="16" t="s">
        <v>14</v>
      </c>
      <c r="B12" s="35">
        <v>11685580</v>
      </c>
      <c r="C12" s="36"/>
      <c r="D12" s="36"/>
      <c r="E12" s="36"/>
      <c r="F12" s="36"/>
      <c r="G12" s="37"/>
      <c r="H12" s="35">
        <v>5365469.88</v>
      </c>
      <c r="I12" s="36"/>
      <c r="J12" s="36"/>
      <c r="K12" s="36"/>
      <c r="L12" s="36"/>
      <c r="M12" s="36"/>
      <c r="N12" s="36"/>
      <c r="O12" s="36"/>
      <c r="P12" s="36"/>
      <c r="Q12" s="37"/>
      <c r="R12" s="6"/>
    </row>
    <row r="13" spans="1:18" ht="14.1" customHeight="1" x14ac:dyDescent="0.2">
      <c r="A13" s="16" t="s">
        <v>15</v>
      </c>
      <c r="B13" s="35">
        <v>131615771</v>
      </c>
      <c r="C13" s="36"/>
      <c r="D13" s="36"/>
      <c r="E13" s="36"/>
      <c r="F13" s="36"/>
      <c r="G13" s="37"/>
      <c r="H13" s="35">
        <v>46254795.240000002</v>
      </c>
      <c r="I13" s="36"/>
      <c r="J13" s="36"/>
      <c r="K13" s="36"/>
      <c r="L13" s="36"/>
      <c r="M13" s="36"/>
      <c r="N13" s="36"/>
      <c r="O13" s="36"/>
      <c r="P13" s="36"/>
      <c r="Q13" s="37"/>
      <c r="R13" s="6"/>
    </row>
    <row r="14" spans="1:18" ht="14.85" customHeight="1" x14ac:dyDescent="0.2">
      <c r="A14" s="16" t="s">
        <v>16</v>
      </c>
      <c r="B14" s="35">
        <v>66070751</v>
      </c>
      <c r="C14" s="36"/>
      <c r="D14" s="36"/>
      <c r="E14" s="36"/>
      <c r="F14" s="36"/>
      <c r="G14" s="37"/>
      <c r="H14" s="35">
        <v>24970452.18</v>
      </c>
      <c r="I14" s="36"/>
      <c r="J14" s="36"/>
      <c r="K14" s="36"/>
      <c r="L14" s="36"/>
      <c r="M14" s="36"/>
      <c r="N14" s="36"/>
      <c r="O14" s="36"/>
      <c r="P14" s="36"/>
      <c r="Q14" s="37"/>
      <c r="R14" s="6"/>
    </row>
    <row r="15" spans="1:18" ht="14.85" customHeight="1" x14ac:dyDescent="0.2">
      <c r="A15" s="16" t="s">
        <v>17</v>
      </c>
      <c r="B15" s="35">
        <v>592683366</v>
      </c>
      <c r="C15" s="36"/>
      <c r="D15" s="36"/>
      <c r="E15" s="36"/>
      <c r="F15" s="36"/>
      <c r="G15" s="37"/>
      <c r="H15" s="35">
        <f>SUM(H17:Q24)</f>
        <v>235552886.74999997</v>
      </c>
      <c r="I15" s="36"/>
      <c r="J15" s="36"/>
      <c r="K15" s="36"/>
      <c r="L15" s="36"/>
      <c r="M15" s="36"/>
      <c r="N15" s="36"/>
      <c r="O15" s="36"/>
      <c r="P15" s="36"/>
      <c r="Q15" s="37"/>
      <c r="R15" s="6"/>
    </row>
    <row r="16" spans="1:18" ht="14.1" customHeight="1" x14ac:dyDescent="0.2">
      <c r="A16" s="16" t="s">
        <v>18</v>
      </c>
      <c r="B16" s="35">
        <v>259799362</v>
      </c>
      <c r="C16" s="36"/>
      <c r="D16" s="36"/>
      <c r="E16" s="36"/>
      <c r="F16" s="36"/>
      <c r="G16" s="37"/>
      <c r="H16" s="35">
        <f>H17</f>
        <v>104236831.04000001</v>
      </c>
      <c r="I16" s="36"/>
      <c r="J16" s="36"/>
      <c r="K16" s="36"/>
      <c r="L16" s="36"/>
      <c r="M16" s="36"/>
      <c r="N16" s="36"/>
      <c r="O16" s="36"/>
      <c r="P16" s="36"/>
      <c r="Q16" s="37"/>
      <c r="R16" s="6"/>
    </row>
    <row r="17" spans="1:20" ht="14.85" customHeight="1" x14ac:dyDescent="0.2">
      <c r="A17" s="16" t="s">
        <v>19</v>
      </c>
      <c r="B17" s="35">
        <v>241275211</v>
      </c>
      <c r="C17" s="36"/>
      <c r="D17" s="36"/>
      <c r="E17" s="36"/>
      <c r="F17" s="36"/>
      <c r="G17" s="37"/>
      <c r="H17" s="35">
        <v>104236831.04000001</v>
      </c>
      <c r="I17" s="36"/>
      <c r="J17" s="36"/>
      <c r="K17" s="36"/>
      <c r="L17" s="36"/>
      <c r="M17" s="36"/>
      <c r="N17" s="36"/>
      <c r="O17" s="36"/>
      <c r="P17" s="36"/>
      <c r="Q17" s="37"/>
      <c r="R17" s="6"/>
    </row>
    <row r="18" spans="1:20" ht="14.85" customHeight="1" x14ac:dyDescent="0.2">
      <c r="A18" s="16" t="s">
        <v>20</v>
      </c>
      <c r="B18" s="35">
        <v>18524151</v>
      </c>
      <c r="C18" s="36"/>
      <c r="D18" s="36"/>
      <c r="E18" s="36"/>
      <c r="F18" s="36"/>
      <c r="G18" s="37"/>
      <c r="H18" s="35" t="s">
        <v>21</v>
      </c>
      <c r="I18" s="36"/>
      <c r="J18" s="36"/>
      <c r="K18" s="36"/>
      <c r="L18" s="36"/>
      <c r="M18" s="36"/>
      <c r="N18" s="36"/>
      <c r="O18" s="36"/>
      <c r="P18" s="36"/>
      <c r="Q18" s="37"/>
      <c r="R18" s="6"/>
    </row>
    <row r="19" spans="1:20" ht="14.1" customHeight="1" x14ac:dyDescent="0.2">
      <c r="A19" s="16" t="s">
        <v>22</v>
      </c>
      <c r="B19" s="35">
        <v>273852911</v>
      </c>
      <c r="C19" s="36"/>
      <c r="D19" s="36"/>
      <c r="E19" s="36"/>
      <c r="F19" s="36"/>
      <c r="G19" s="37"/>
      <c r="H19" s="35">
        <v>108518841.66</v>
      </c>
      <c r="I19" s="36"/>
      <c r="J19" s="36"/>
      <c r="K19" s="36"/>
      <c r="L19" s="36"/>
      <c r="M19" s="36"/>
      <c r="N19" s="36"/>
      <c r="O19" s="36"/>
      <c r="P19" s="36"/>
      <c r="Q19" s="37"/>
      <c r="R19" s="6"/>
    </row>
    <row r="20" spans="1:20" ht="14.85" customHeight="1" x14ac:dyDescent="0.2">
      <c r="A20" s="16" t="s">
        <v>23</v>
      </c>
      <c r="B20" s="35">
        <v>1826751</v>
      </c>
      <c r="C20" s="36"/>
      <c r="D20" s="36"/>
      <c r="E20" s="36"/>
      <c r="F20" s="36"/>
      <c r="G20" s="37"/>
      <c r="H20" s="35">
        <v>978375.92</v>
      </c>
      <c r="I20" s="36"/>
      <c r="J20" s="36"/>
      <c r="K20" s="36"/>
      <c r="L20" s="36"/>
      <c r="M20" s="36"/>
      <c r="N20" s="36"/>
      <c r="O20" s="36"/>
      <c r="P20" s="36"/>
      <c r="Q20" s="37"/>
      <c r="R20" s="6"/>
    </row>
    <row r="21" spans="1:20" ht="14.85" customHeight="1" x14ac:dyDescent="0.2">
      <c r="A21" s="16" t="s">
        <v>24</v>
      </c>
      <c r="B21" s="35">
        <v>334180</v>
      </c>
      <c r="C21" s="36"/>
      <c r="D21" s="36"/>
      <c r="E21" s="36"/>
      <c r="F21" s="36"/>
      <c r="G21" s="37"/>
      <c r="H21" s="35">
        <v>160788.85</v>
      </c>
      <c r="I21" s="36"/>
      <c r="J21" s="36"/>
      <c r="K21" s="36"/>
      <c r="L21" s="36"/>
      <c r="M21" s="36"/>
      <c r="N21" s="36"/>
      <c r="O21" s="36"/>
      <c r="P21" s="36"/>
      <c r="Q21" s="37"/>
      <c r="R21" s="6"/>
    </row>
    <row r="22" spans="1:20" ht="14.1" customHeight="1" x14ac:dyDescent="0.2">
      <c r="A22" s="16" t="s">
        <v>25</v>
      </c>
      <c r="B22" s="35">
        <v>56320391</v>
      </c>
      <c r="C22" s="36"/>
      <c r="D22" s="36"/>
      <c r="E22" s="36"/>
      <c r="F22" s="36"/>
      <c r="G22" s="37"/>
      <c r="H22" s="35">
        <v>20922632.34</v>
      </c>
      <c r="I22" s="36"/>
      <c r="J22" s="36"/>
      <c r="K22" s="36"/>
      <c r="L22" s="36"/>
      <c r="M22" s="36"/>
      <c r="N22" s="36"/>
      <c r="O22" s="36"/>
      <c r="P22" s="36"/>
      <c r="Q22" s="37"/>
      <c r="R22" s="6"/>
    </row>
    <row r="23" spans="1:20" ht="14.85" customHeight="1" x14ac:dyDescent="0.2">
      <c r="A23" s="16" t="s">
        <v>26</v>
      </c>
      <c r="B23" s="35">
        <v>549771</v>
      </c>
      <c r="C23" s="36"/>
      <c r="D23" s="36"/>
      <c r="E23" s="36"/>
      <c r="F23" s="36"/>
      <c r="G23" s="37"/>
      <c r="H23" s="35">
        <v>735416.94</v>
      </c>
      <c r="I23" s="36"/>
      <c r="J23" s="36"/>
      <c r="K23" s="36"/>
      <c r="L23" s="36"/>
      <c r="M23" s="36"/>
      <c r="N23" s="36"/>
      <c r="O23" s="36"/>
      <c r="P23" s="36"/>
      <c r="Q23" s="37"/>
      <c r="R23" s="6"/>
    </row>
    <row r="24" spans="1:20" ht="14.85" customHeight="1" x14ac:dyDescent="0.2">
      <c r="A24" s="16" t="s">
        <v>27</v>
      </c>
      <c r="B24" s="35" t="s">
        <v>21</v>
      </c>
      <c r="C24" s="36"/>
      <c r="D24" s="36"/>
      <c r="E24" s="36"/>
      <c r="F24" s="36"/>
      <c r="G24" s="37"/>
      <c r="H24" s="35" t="s">
        <v>21</v>
      </c>
      <c r="I24" s="36"/>
      <c r="J24" s="36"/>
      <c r="K24" s="36"/>
      <c r="L24" s="36"/>
      <c r="M24" s="36"/>
      <c r="N24" s="36"/>
      <c r="O24" s="36"/>
      <c r="P24" s="36"/>
      <c r="Q24" s="37"/>
      <c r="R24" s="6"/>
    </row>
    <row r="25" spans="1:20" ht="14.1" customHeight="1" x14ac:dyDescent="0.2">
      <c r="A25" s="17" t="s">
        <v>28</v>
      </c>
      <c r="B25" s="81">
        <v>832575728</v>
      </c>
      <c r="C25" s="82"/>
      <c r="D25" s="82"/>
      <c r="E25" s="82"/>
      <c r="F25" s="82"/>
      <c r="G25" s="83"/>
      <c r="H25" s="81">
        <f>SUM(H10,H15)</f>
        <v>335394577.23999995</v>
      </c>
      <c r="I25" s="82"/>
      <c r="J25" s="82"/>
      <c r="K25" s="82"/>
      <c r="L25" s="82"/>
      <c r="M25" s="82"/>
      <c r="N25" s="82"/>
      <c r="O25" s="82"/>
      <c r="P25" s="82"/>
      <c r="Q25" s="83"/>
      <c r="R25" s="6"/>
      <c r="S25" s="13"/>
      <c r="T25" s="13"/>
    </row>
    <row r="26" spans="1:20" ht="14.85" customHeight="1" x14ac:dyDescent="0.2">
      <c r="A26" s="17" t="s">
        <v>29</v>
      </c>
      <c r="B26" s="81">
        <v>114721888.8</v>
      </c>
      <c r="C26" s="82"/>
      <c r="D26" s="82"/>
      <c r="E26" s="82"/>
      <c r="F26" s="82"/>
      <c r="G26" s="83"/>
      <c r="H26" s="81">
        <v>46963493.960000001</v>
      </c>
      <c r="I26" s="82"/>
      <c r="J26" s="82"/>
      <c r="K26" s="82"/>
      <c r="L26" s="82"/>
      <c r="M26" s="82"/>
      <c r="N26" s="82"/>
      <c r="O26" s="82"/>
      <c r="P26" s="82"/>
      <c r="Q26" s="83"/>
      <c r="R26" s="6"/>
      <c r="S26" s="13">
        <f>SUM(B17,B19,B20,B21,B22)*20%</f>
        <v>114721888.80000001</v>
      </c>
      <c r="T26" s="13">
        <f>SUM(H17,H19,H20,H21,H22)*20%</f>
        <v>46963493.961999997</v>
      </c>
    </row>
    <row r="27" spans="1:20" ht="14.85" customHeight="1" x14ac:dyDescent="0.2">
      <c r="A27" s="18" t="s">
        <v>30</v>
      </c>
      <c r="B27" s="84">
        <v>93422043.200000003</v>
      </c>
      <c r="C27" s="85"/>
      <c r="D27" s="85"/>
      <c r="E27" s="85"/>
      <c r="F27" s="85"/>
      <c r="G27" s="86"/>
      <c r="H27" s="84">
        <v>36885150.350000001</v>
      </c>
      <c r="I27" s="85"/>
      <c r="J27" s="85"/>
      <c r="K27" s="85"/>
      <c r="L27" s="85"/>
      <c r="M27" s="85"/>
      <c r="N27" s="85"/>
      <c r="O27" s="85"/>
      <c r="P27" s="85"/>
      <c r="Q27" s="86"/>
      <c r="R27" s="6"/>
      <c r="S27" s="13">
        <f>B25*25%</f>
        <v>208143932</v>
      </c>
      <c r="T27" s="13">
        <f>H25*25%</f>
        <v>83848644.309999987</v>
      </c>
    </row>
    <row r="28" spans="1:20" ht="11.8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S28" s="13">
        <f>S27-B26</f>
        <v>93422043.200000003</v>
      </c>
      <c r="T28" s="13">
        <f>T27-H26</f>
        <v>36885150.349999987</v>
      </c>
    </row>
    <row r="29" spans="1:20" ht="11.1" customHeight="1" x14ac:dyDescent="0.2">
      <c r="A29" s="54" t="s">
        <v>31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  <c r="R29" s="3"/>
    </row>
    <row r="30" spans="1:20" ht="29.65" customHeight="1" x14ac:dyDescent="0.2">
      <c r="A30" s="4" t="s">
        <v>32</v>
      </c>
      <c r="B30" s="57" t="s">
        <v>10</v>
      </c>
      <c r="C30" s="58"/>
      <c r="D30" s="58"/>
      <c r="E30" s="58"/>
      <c r="F30" s="58"/>
      <c r="G30" s="59"/>
      <c r="H30" s="60" t="s">
        <v>11</v>
      </c>
      <c r="I30" s="58"/>
      <c r="J30" s="58"/>
      <c r="K30" s="58"/>
      <c r="L30" s="58"/>
      <c r="M30" s="58"/>
      <c r="N30" s="58"/>
      <c r="O30" s="58"/>
      <c r="P30" s="58"/>
      <c r="Q30" s="61"/>
      <c r="R30" s="3"/>
    </row>
    <row r="31" spans="1:20" ht="11.1" customHeight="1" x14ac:dyDescent="0.2">
      <c r="A31" s="15" t="s">
        <v>33</v>
      </c>
      <c r="B31" s="43">
        <f>B32</f>
        <v>191750300</v>
      </c>
      <c r="C31" s="44"/>
      <c r="D31" s="44"/>
      <c r="E31" s="44"/>
      <c r="F31" s="44"/>
      <c r="G31" s="45"/>
      <c r="H31" s="43">
        <f>H32</f>
        <v>81679774.849999994</v>
      </c>
      <c r="I31" s="44"/>
      <c r="J31" s="44"/>
      <c r="K31" s="44"/>
      <c r="L31" s="44"/>
      <c r="M31" s="44"/>
      <c r="N31" s="44"/>
      <c r="O31" s="44"/>
      <c r="P31" s="44"/>
      <c r="Q31" s="45"/>
      <c r="R31" s="6"/>
    </row>
    <row r="32" spans="1:20" ht="11.85" customHeight="1" x14ac:dyDescent="0.2">
      <c r="A32" s="16" t="s">
        <v>34</v>
      </c>
      <c r="B32" s="35">
        <f>SUM(B33:G34)</f>
        <v>191750300</v>
      </c>
      <c r="C32" s="36"/>
      <c r="D32" s="36"/>
      <c r="E32" s="36"/>
      <c r="F32" s="36"/>
      <c r="G32" s="37"/>
      <c r="H32" s="35">
        <f>SUM(H33:Q34)</f>
        <v>81679774.849999994</v>
      </c>
      <c r="I32" s="36"/>
      <c r="J32" s="36"/>
      <c r="K32" s="36"/>
      <c r="L32" s="36"/>
      <c r="M32" s="36"/>
      <c r="N32" s="36"/>
      <c r="O32" s="36"/>
      <c r="P32" s="36"/>
      <c r="Q32" s="37"/>
      <c r="R32" s="6"/>
    </row>
    <row r="33" spans="1:20" ht="11.85" customHeight="1" x14ac:dyDescent="0.2">
      <c r="A33" s="16" t="s">
        <v>35</v>
      </c>
      <c r="B33" s="35">
        <v>191357670</v>
      </c>
      <c r="C33" s="36"/>
      <c r="D33" s="36"/>
      <c r="E33" s="36"/>
      <c r="F33" s="36"/>
      <c r="G33" s="37"/>
      <c r="H33" s="35">
        <v>81634174.019999996</v>
      </c>
      <c r="I33" s="36"/>
      <c r="J33" s="36"/>
      <c r="K33" s="36"/>
      <c r="L33" s="36"/>
      <c r="M33" s="36"/>
      <c r="N33" s="36"/>
      <c r="O33" s="36"/>
      <c r="P33" s="36"/>
      <c r="Q33" s="37"/>
      <c r="R33" s="6"/>
    </row>
    <row r="34" spans="1:20" ht="11.85" customHeight="1" x14ac:dyDescent="0.2">
      <c r="A34" s="16" t="s">
        <v>36</v>
      </c>
      <c r="B34" s="35">
        <v>392630</v>
      </c>
      <c r="C34" s="36"/>
      <c r="D34" s="36"/>
      <c r="E34" s="36"/>
      <c r="F34" s="36"/>
      <c r="G34" s="37"/>
      <c r="H34" s="35">
        <v>45600.83</v>
      </c>
      <c r="I34" s="36"/>
      <c r="J34" s="36"/>
      <c r="K34" s="36"/>
      <c r="L34" s="36"/>
      <c r="M34" s="36"/>
      <c r="N34" s="36"/>
      <c r="O34" s="36"/>
      <c r="P34" s="36"/>
      <c r="Q34" s="37"/>
      <c r="R34" s="6"/>
    </row>
    <row r="35" spans="1:20" ht="11.1" customHeight="1" x14ac:dyDescent="0.2">
      <c r="A35" s="16" t="s">
        <v>37</v>
      </c>
      <c r="B35" s="35" t="s">
        <v>21</v>
      </c>
      <c r="C35" s="36"/>
      <c r="D35" s="36"/>
      <c r="E35" s="36"/>
      <c r="F35" s="36"/>
      <c r="G35" s="37"/>
      <c r="H35" s="35" t="s">
        <v>21</v>
      </c>
      <c r="I35" s="36"/>
      <c r="J35" s="36"/>
      <c r="K35" s="36"/>
      <c r="L35" s="36"/>
      <c r="M35" s="36"/>
      <c r="N35" s="36"/>
      <c r="O35" s="36"/>
      <c r="P35" s="36"/>
      <c r="Q35" s="37"/>
      <c r="R35" s="6"/>
    </row>
    <row r="36" spans="1:20" ht="11.85" customHeight="1" x14ac:dyDescent="0.2">
      <c r="A36" s="16" t="s">
        <v>38</v>
      </c>
      <c r="B36" s="35" t="s">
        <v>21</v>
      </c>
      <c r="C36" s="36"/>
      <c r="D36" s="36"/>
      <c r="E36" s="36"/>
      <c r="F36" s="36"/>
      <c r="G36" s="37"/>
      <c r="H36" s="35" t="s">
        <v>21</v>
      </c>
      <c r="I36" s="36"/>
      <c r="J36" s="36"/>
      <c r="K36" s="36"/>
      <c r="L36" s="36"/>
      <c r="M36" s="36"/>
      <c r="N36" s="36"/>
      <c r="O36" s="36"/>
      <c r="P36" s="36"/>
      <c r="Q36" s="37"/>
      <c r="R36" s="6"/>
    </row>
    <row r="37" spans="1:20" ht="11.85" customHeight="1" x14ac:dyDescent="0.2">
      <c r="A37" s="16" t="s">
        <v>39</v>
      </c>
      <c r="B37" s="35" t="s">
        <v>21</v>
      </c>
      <c r="C37" s="36"/>
      <c r="D37" s="36"/>
      <c r="E37" s="36"/>
      <c r="F37" s="36"/>
      <c r="G37" s="37"/>
      <c r="H37" s="35" t="s">
        <v>21</v>
      </c>
      <c r="I37" s="36"/>
      <c r="J37" s="36"/>
      <c r="K37" s="36"/>
      <c r="L37" s="36"/>
      <c r="M37" s="36"/>
      <c r="N37" s="36"/>
      <c r="O37" s="36"/>
      <c r="P37" s="36"/>
      <c r="Q37" s="37"/>
      <c r="R37" s="6"/>
    </row>
    <row r="38" spans="1:20" ht="11.85" customHeight="1" x14ac:dyDescent="0.2">
      <c r="A38" s="16" t="s">
        <v>40</v>
      </c>
      <c r="B38" s="35" t="s">
        <v>21</v>
      </c>
      <c r="C38" s="36"/>
      <c r="D38" s="36"/>
      <c r="E38" s="36"/>
      <c r="F38" s="36"/>
      <c r="G38" s="37"/>
      <c r="H38" s="35" t="s">
        <v>21</v>
      </c>
      <c r="I38" s="36"/>
      <c r="J38" s="36"/>
      <c r="K38" s="36"/>
      <c r="L38" s="36"/>
      <c r="M38" s="36"/>
      <c r="N38" s="36"/>
      <c r="O38" s="36"/>
      <c r="P38" s="36"/>
      <c r="Q38" s="37"/>
      <c r="R38" s="6"/>
    </row>
    <row r="39" spans="1:20" ht="11.1" customHeight="1" x14ac:dyDescent="0.2">
      <c r="A39" s="16" t="s">
        <v>41</v>
      </c>
      <c r="B39" s="35" t="s">
        <v>21</v>
      </c>
      <c r="C39" s="36"/>
      <c r="D39" s="36"/>
      <c r="E39" s="36"/>
      <c r="F39" s="36"/>
      <c r="G39" s="37"/>
      <c r="H39" s="35" t="s">
        <v>21</v>
      </c>
      <c r="I39" s="36"/>
      <c r="J39" s="36"/>
      <c r="K39" s="36"/>
      <c r="L39" s="36"/>
      <c r="M39" s="36"/>
      <c r="N39" s="36"/>
      <c r="O39" s="36"/>
      <c r="P39" s="36"/>
      <c r="Q39" s="37"/>
      <c r="R39" s="6"/>
    </row>
    <row r="40" spans="1:20" ht="11.85" customHeight="1" x14ac:dyDescent="0.2">
      <c r="A40" s="16" t="s">
        <v>42</v>
      </c>
      <c r="B40" s="35" t="s">
        <v>21</v>
      </c>
      <c r="C40" s="36"/>
      <c r="D40" s="36"/>
      <c r="E40" s="36"/>
      <c r="F40" s="36"/>
      <c r="G40" s="37"/>
      <c r="H40" s="35" t="s">
        <v>21</v>
      </c>
      <c r="I40" s="36"/>
      <c r="J40" s="36"/>
      <c r="K40" s="36"/>
      <c r="L40" s="36"/>
      <c r="M40" s="36"/>
      <c r="N40" s="36"/>
      <c r="O40" s="36"/>
      <c r="P40" s="36"/>
      <c r="Q40" s="37"/>
      <c r="R40" s="6"/>
    </row>
    <row r="41" spans="1:20" ht="5.85" customHeight="1" x14ac:dyDescent="0.2"/>
    <row r="42" spans="1:20" ht="11.85" customHeight="1" x14ac:dyDescent="0.2">
      <c r="A42" s="54" t="s">
        <v>31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6"/>
      <c r="R42" s="3"/>
    </row>
    <row r="43" spans="1:20" ht="28.9" customHeight="1" x14ac:dyDescent="0.2">
      <c r="A43" s="4" t="s">
        <v>32</v>
      </c>
      <c r="B43" s="57" t="s">
        <v>10</v>
      </c>
      <c r="C43" s="58"/>
      <c r="D43" s="58"/>
      <c r="E43" s="58"/>
      <c r="F43" s="58"/>
      <c r="G43" s="59"/>
      <c r="H43" s="60" t="s">
        <v>11</v>
      </c>
      <c r="I43" s="58"/>
      <c r="J43" s="58"/>
      <c r="K43" s="58"/>
      <c r="L43" s="58"/>
      <c r="M43" s="58"/>
      <c r="N43" s="58"/>
      <c r="O43" s="58"/>
      <c r="P43" s="58"/>
      <c r="Q43" s="61"/>
      <c r="R43" s="3"/>
    </row>
    <row r="44" spans="1:20" ht="11.85" customHeight="1" x14ac:dyDescent="0.2">
      <c r="A44" s="19" t="s">
        <v>43</v>
      </c>
      <c r="B44" s="62">
        <v>76635781.200000003</v>
      </c>
      <c r="C44" s="63"/>
      <c r="D44" s="63"/>
      <c r="E44" s="63"/>
      <c r="F44" s="63"/>
      <c r="G44" s="64"/>
      <c r="H44" s="62">
        <f>T44</f>
        <v>34670680.059999995</v>
      </c>
      <c r="I44" s="63"/>
      <c r="J44" s="63"/>
      <c r="K44" s="63"/>
      <c r="L44" s="63"/>
      <c r="M44" s="63"/>
      <c r="N44" s="63"/>
      <c r="O44" s="63"/>
      <c r="P44" s="63"/>
      <c r="Q44" s="64"/>
      <c r="R44" s="6"/>
      <c r="S44" s="13">
        <f>B33-B26</f>
        <v>76635781.200000003</v>
      </c>
      <c r="T44" s="13">
        <f>H33-H26</f>
        <v>34670680.059999995</v>
      </c>
    </row>
    <row r="45" spans="1:20" ht="11.8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20" ht="17.850000000000001" customHeight="1" x14ac:dyDescent="0.2">
      <c r="A46" s="8" t="s">
        <v>44</v>
      </c>
      <c r="B46" s="41" t="s">
        <v>45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2"/>
      <c r="R46" s="3"/>
    </row>
    <row r="47" spans="1:20" ht="11.1" customHeight="1" x14ac:dyDescent="0.2">
      <c r="A47" s="15" t="s">
        <v>46</v>
      </c>
      <c r="B47" s="43" t="s">
        <v>21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6"/>
    </row>
    <row r="48" spans="1:20" ht="11.85" customHeight="1" x14ac:dyDescent="0.2">
      <c r="A48" s="16" t="s">
        <v>47</v>
      </c>
      <c r="B48" s="35" t="s">
        <v>21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7"/>
      <c r="R48" s="6"/>
    </row>
    <row r="49" spans="1:18" ht="11.85" customHeight="1" x14ac:dyDescent="0.2">
      <c r="A49" s="20" t="s">
        <v>48</v>
      </c>
      <c r="B49" s="30" t="s">
        <v>21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2"/>
      <c r="R49" s="6"/>
    </row>
    <row r="50" spans="1:18" ht="11.85" customHeight="1" x14ac:dyDescent="0.2">
      <c r="A50" s="9" t="s">
        <v>49</v>
      </c>
      <c r="B50" s="51">
        <f>H31</f>
        <v>81679774.849999994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3"/>
      <c r="R50" s="6"/>
    </row>
    <row r="51" spans="1:18" ht="11.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8" ht="35.450000000000003" customHeight="1" x14ac:dyDescent="0.2">
      <c r="A52" s="10" t="s">
        <v>50</v>
      </c>
      <c r="B52" s="38" t="s">
        <v>51</v>
      </c>
      <c r="C52" s="39"/>
      <c r="D52" s="40"/>
      <c r="E52" s="38" t="s">
        <v>52</v>
      </c>
      <c r="F52" s="39"/>
      <c r="G52" s="40"/>
      <c r="H52" s="38" t="s">
        <v>53</v>
      </c>
      <c r="I52" s="40"/>
      <c r="J52" s="41" t="s">
        <v>54</v>
      </c>
      <c r="K52" s="39"/>
      <c r="L52" s="39"/>
      <c r="M52" s="42"/>
      <c r="N52" s="50" t="s">
        <v>55</v>
      </c>
      <c r="O52" s="39"/>
      <c r="P52" s="39"/>
      <c r="Q52" s="42"/>
      <c r="R52" s="3"/>
    </row>
    <row r="53" spans="1:18" ht="11.1" customHeight="1" x14ac:dyDescent="0.2">
      <c r="A53" s="21" t="s">
        <v>56</v>
      </c>
      <c r="B53" s="43">
        <v>170210888.91</v>
      </c>
      <c r="C53" s="44"/>
      <c r="D53" s="45"/>
      <c r="E53" s="43">
        <v>84358263.780000001</v>
      </c>
      <c r="F53" s="44"/>
      <c r="G53" s="45"/>
      <c r="H53" s="43">
        <v>54578708.729999997</v>
      </c>
      <c r="I53" s="45"/>
      <c r="J53" s="43">
        <v>54578708.729999997</v>
      </c>
      <c r="K53" s="44"/>
      <c r="L53" s="44"/>
      <c r="M53" s="45"/>
      <c r="N53" s="43">
        <v>29779555.050000001</v>
      </c>
      <c r="O53" s="44"/>
      <c r="P53" s="44"/>
      <c r="Q53" s="45"/>
      <c r="R53" s="11"/>
    </row>
    <row r="54" spans="1:18" ht="11.85" customHeight="1" x14ac:dyDescent="0.2">
      <c r="A54" s="22" t="s">
        <v>57</v>
      </c>
      <c r="B54" s="35">
        <v>20051169.68</v>
      </c>
      <c r="C54" s="36"/>
      <c r="D54" s="37"/>
      <c r="E54" s="35">
        <v>14660781.43</v>
      </c>
      <c r="F54" s="36"/>
      <c r="G54" s="37"/>
      <c r="H54" s="35">
        <v>9721393.4399999995</v>
      </c>
      <c r="I54" s="37"/>
      <c r="J54" s="35">
        <v>9721393.4399999995</v>
      </c>
      <c r="K54" s="36"/>
      <c r="L54" s="36"/>
      <c r="M54" s="37"/>
      <c r="N54" s="35">
        <v>4939387.99</v>
      </c>
      <c r="O54" s="36"/>
      <c r="P54" s="36"/>
      <c r="Q54" s="37"/>
      <c r="R54" s="11"/>
    </row>
    <row r="55" spans="1:18" ht="11.85" customHeight="1" x14ac:dyDescent="0.2">
      <c r="A55" s="22" t="s">
        <v>58</v>
      </c>
      <c r="B55" s="35">
        <v>2400000</v>
      </c>
      <c r="C55" s="36"/>
      <c r="D55" s="37"/>
      <c r="E55" s="35" t="s">
        <v>21</v>
      </c>
      <c r="F55" s="36"/>
      <c r="G55" s="37"/>
      <c r="H55" s="35" t="s">
        <v>21</v>
      </c>
      <c r="I55" s="37"/>
      <c r="J55" s="35" t="s">
        <v>21</v>
      </c>
      <c r="K55" s="36"/>
      <c r="L55" s="36"/>
      <c r="M55" s="37"/>
      <c r="N55" s="35" t="s">
        <v>21</v>
      </c>
      <c r="O55" s="36"/>
      <c r="P55" s="36"/>
      <c r="Q55" s="37"/>
      <c r="R55" s="11"/>
    </row>
    <row r="56" spans="1:18" ht="11.85" customHeight="1" x14ac:dyDescent="0.2">
      <c r="A56" s="22" t="s">
        <v>59</v>
      </c>
      <c r="B56" s="35">
        <v>17651169.68</v>
      </c>
      <c r="C56" s="36"/>
      <c r="D56" s="37"/>
      <c r="E56" s="35">
        <v>14660781.43</v>
      </c>
      <c r="F56" s="36"/>
      <c r="G56" s="37"/>
      <c r="H56" s="35">
        <v>9721393.4399999995</v>
      </c>
      <c r="I56" s="37"/>
      <c r="J56" s="35">
        <v>9721393.4399999995</v>
      </c>
      <c r="K56" s="36"/>
      <c r="L56" s="36"/>
      <c r="M56" s="37"/>
      <c r="N56" s="35">
        <v>4939387.99</v>
      </c>
      <c r="O56" s="36"/>
      <c r="P56" s="36"/>
      <c r="Q56" s="37"/>
      <c r="R56" s="11"/>
    </row>
    <row r="57" spans="1:18" ht="11.1" customHeight="1" x14ac:dyDescent="0.2">
      <c r="A57" s="22" t="s">
        <v>60</v>
      </c>
      <c r="B57" s="35">
        <v>150159719.22999999</v>
      </c>
      <c r="C57" s="36"/>
      <c r="D57" s="37"/>
      <c r="E57" s="35">
        <v>69697482.349999994</v>
      </c>
      <c r="F57" s="36"/>
      <c r="G57" s="37"/>
      <c r="H57" s="35">
        <v>44857315.289999999</v>
      </c>
      <c r="I57" s="37"/>
      <c r="J57" s="35">
        <v>44857315.289999999</v>
      </c>
      <c r="K57" s="36"/>
      <c r="L57" s="36"/>
      <c r="M57" s="37"/>
      <c r="N57" s="35">
        <v>24840167.059999999</v>
      </c>
      <c r="O57" s="36"/>
      <c r="P57" s="36"/>
      <c r="Q57" s="37"/>
      <c r="R57" s="11"/>
    </row>
    <row r="58" spans="1:18" ht="11.85" customHeight="1" x14ac:dyDescent="0.2">
      <c r="A58" s="22" t="s">
        <v>61</v>
      </c>
      <c r="B58" s="35">
        <v>37841876.469999999</v>
      </c>
      <c r="C58" s="36"/>
      <c r="D58" s="37"/>
      <c r="E58" s="35">
        <v>15942139.380000001</v>
      </c>
      <c r="F58" s="36"/>
      <c r="G58" s="37"/>
      <c r="H58" s="35">
        <v>5939574.2300000004</v>
      </c>
      <c r="I58" s="37"/>
      <c r="J58" s="35">
        <v>5743496.5499999998</v>
      </c>
      <c r="K58" s="36"/>
      <c r="L58" s="36"/>
      <c r="M58" s="37"/>
      <c r="N58" s="35">
        <v>10002565.15</v>
      </c>
      <c r="O58" s="36"/>
      <c r="P58" s="36"/>
      <c r="Q58" s="37"/>
      <c r="R58" s="11"/>
    </row>
    <row r="59" spans="1:18" ht="11.85" customHeight="1" x14ac:dyDescent="0.2">
      <c r="A59" s="22" t="s">
        <v>62</v>
      </c>
      <c r="B59" s="35">
        <v>1165438</v>
      </c>
      <c r="C59" s="36"/>
      <c r="D59" s="37"/>
      <c r="E59" s="35">
        <v>753958</v>
      </c>
      <c r="F59" s="36"/>
      <c r="G59" s="37"/>
      <c r="H59" s="35">
        <v>632350</v>
      </c>
      <c r="I59" s="37"/>
      <c r="J59" s="35">
        <v>624736</v>
      </c>
      <c r="K59" s="36"/>
      <c r="L59" s="36"/>
      <c r="M59" s="37"/>
      <c r="N59" s="35">
        <v>121608</v>
      </c>
      <c r="O59" s="36"/>
      <c r="P59" s="36"/>
      <c r="Q59" s="37"/>
      <c r="R59" s="11"/>
    </row>
    <row r="60" spans="1:18" ht="11.85" customHeight="1" x14ac:dyDescent="0.2">
      <c r="A60" s="22" t="s">
        <v>63</v>
      </c>
      <c r="B60" s="35">
        <v>120462</v>
      </c>
      <c r="C60" s="36"/>
      <c r="D60" s="37"/>
      <c r="E60" s="35">
        <v>84672</v>
      </c>
      <c r="F60" s="36"/>
      <c r="G60" s="37"/>
      <c r="H60" s="35">
        <v>65880</v>
      </c>
      <c r="I60" s="37"/>
      <c r="J60" s="35">
        <v>65880</v>
      </c>
      <c r="K60" s="36"/>
      <c r="L60" s="36"/>
      <c r="M60" s="37"/>
      <c r="N60" s="35">
        <v>18792</v>
      </c>
      <c r="O60" s="36"/>
      <c r="P60" s="36"/>
      <c r="Q60" s="37"/>
      <c r="R60" s="11"/>
    </row>
    <row r="61" spans="1:18" ht="11.1" customHeight="1" x14ac:dyDescent="0.2">
      <c r="A61" s="22" t="s">
        <v>64</v>
      </c>
      <c r="B61" s="35">
        <v>1044976</v>
      </c>
      <c r="C61" s="36"/>
      <c r="D61" s="37"/>
      <c r="E61" s="35">
        <v>669286</v>
      </c>
      <c r="F61" s="36"/>
      <c r="G61" s="37"/>
      <c r="H61" s="35">
        <v>566470</v>
      </c>
      <c r="I61" s="37"/>
      <c r="J61" s="35">
        <v>558856</v>
      </c>
      <c r="K61" s="36"/>
      <c r="L61" s="36"/>
      <c r="M61" s="37"/>
      <c r="N61" s="35">
        <v>102816</v>
      </c>
      <c r="O61" s="36"/>
      <c r="P61" s="36"/>
      <c r="Q61" s="37"/>
      <c r="R61" s="11"/>
    </row>
    <row r="62" spans="1:18" ht="11.85" customHeight="1" x14ac:dyDescent="0.2">
      <c r="A62" s="23" t="s">
        <v>65</v>
      </c>
      <c r="B62" s="30">
        <v>36676438.469999999</v>
      </c>
      <c r="C62" s="31"/>
      <c r="D62" s="32"/>
      <c r="E62" s="30">
        <v>15188181.380000001</v>
      </c>
      <c r="F62" s="31"/>
      <c r="G62" s="32"/>
      <c r="H62" s="30">
        <v>5307224.2300000004</v>
      </c>
      <c r="I62" s="32"/>
      <c r="J62" s="30">
        <v>5118760.55</v>
      </c>
      <c r="K62" s="31"/>
      <c r="L62" s="31"/>
      <c r="M62" s="32"/>
      <c r="N62" s="30">
        <v>9880957.1500000004</v>
      </c>
      <c r="O62" s="31"/>
      <c r="P62" s="31"/>
      <c r="Q62" s="32"/>
      <c r="R62" s="11"/>
    </row>
    <row r="63" spans="1:18" ht="11.85" customHeight="1" x14ac:dyDescent="0.2">
      <c r="A63" s="12" t="s">
        <v>66</v>
      </c>
      <c r="B63" s="51">
        <v>208052765.38</v>
      </c>
      <c r="C63" s="52"/>
      <c r="D63" s="53"/>
      <c r="E63" s="51">
        <v>100300403.16</v>
      </c>
      <c r="F63" s="52"/>
      <c r="G63" s="53"/>
      <c r="H63" s="51">
        <v>60518282.960000001</v>
      </c>
      <c r="I63" s="53"/>
      <c r="J63" s="51">
        <v>60322205.280000001</v>
      </c>
      <c r="K63" s="52"/>
      <c r="L63" s="52"/>
      <c r="M63" s="53"/>
      <c r="N63" s="51">
        <v>39782120.200000003</v>
      </c>
      <c r="O63" s="52"/>
      <c r="P63" s="52"/>
      <c r="Q63" s="53"/>
      <c r="R63" s="11"/>
    </row>
    <row r="64" spans="1:18" ht="11.8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20" ht="11.1" customHeight="1" x14ac:dyDescent="0.2">
      <c r="A65" s="54" t="s">
        <v>67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6"/>
      <c r="R65" s="3"/>
    </row>
    <row r="66" spans="1:20" ht="35.450000000000003" customHeight="1" x14ac:dyDescent="0.2">
      <c r="A66" s="4" t="s">
        <v>68</v>
      </c>
      <c r="B66" s="57" t="s">
        <v>52</v>
      </c>
      <c r="C66" s="58"/>
      <c r="D66" s="59"/>
      <c r="E66" s="57" t="s">
        <v>53</v>
      </c>
      <c r="F66" s="58"/>
      <c r="G66" s="59"/>
      <c r="H66" s="57" t="s">
        <v>54</v>
      </c>
      <c r="I66" s="59"/>
      <c r="J66" s="60" t="s">
        <v>69</v>
      </c>
      <c r="K66" s="58"/>
      <c r="L66" s="58"/>
      <c r="M66" s="61"/>
      <c r="N66" s="79" t="s">
        <v>70</v>
      </c>
      <c r="O66" s="58"/>
      <c r="P66" s="58"/>
      <c r="Q66" s="61"/>
      <c r="R66" s="3"/>
    </row>
    <row r="67" spans="1:20" ht="11.1" customHeight="1" x14ac:dyDescent="0.2">
      <c r="A67" s="21" t="s">
        <v>71</v>
      </c>
      <c r="B67" s="43">
        <v>84358263.780000001</v>
      </c>
      <c r="C67" s="44"/>
      <c r="D67" s="45"/>
      <c r="E67" s="43">
        <v>54578708.729999997</v>
      </c>
      <c r="F67" s="44"/>
      <c r="G67" s="45"/>
      <c r="H67" s="43">
        <v>54578708.729999997</v>
      </c>
      <c r="I67" s="45"/>
      <c r="J67" s="43">
        <v>29779555.050000001</v>
      </c>
      <c r="K67" s="44"/>
      <c r="L67" s="44"/>
      <c r="M67" s="45"/>
      <c r="N67" s="43" t="s">
        <v>21</v>
      </c>
      <c r="O67" s="44"/>
      <c r="P67" s="44"/>
      <c r="Q67" s="45"/>
      <c r="R67" s="11"/>
    </row>
    <row r="68" spans="1:20" ht="11.85" customHeight="1" x14ac:dyDescent="0.2">
      <c r="A68" s="22" t="s">
        <v>72</v>
      </c>
      <c r="B68" s="35">
        <v>100300403.16</v>
      </c>
      <c r="C68" s="36"/>
      <c r="D68" s="37"/>
      <c r="E68" s="35">
        <v>60518282.960000001</v>
      </c>
      <c r="F68" s="36"/>
      <c r="G68" s="37"/>
      <c r="H68" s="35">
        <v>60322205.280000001</v>
      </c>
      <c r="I68" s="37"/>
      <c r="J68" s="35">
        <v>39782120.200000003</v>
      </c>
      <c r="K68" s="36"/>
      <c r="L68" s="36"/>
      <c r="M68" s="37"/>
      <c r="N68" s="35" t="s">
        <v>21</v>
      </c>
      <c r="O68" s="36"/>
      <c r="P68" s="36"/>
      <c r="Q68" s="37"/>
      <c r="R68" s="11"/>
    </row>
    <row r="69" spans="1:20" ht="11.85" customHeight="1" x14ac:dyDescent="0.2">
      <c r="A69" s="22" t="s">
        <v>73</v>
      </c>
      <c r="B69" s="35" t="s">
        <v>21</v>
      </c>
      <c r="C69" s="36"/>
      <c r="D69" s="37"/>
      <c r="E69" s="35" t="s">
        <v>21</v>
      </c>
      <c r="F69" s="36"/>
      <c r="G69" s="37"/>
      <c r="H69" s="35" t="s">
        <v>21</v>
      </c>
      <c r="I69" s="37"/>
      <c r="J69" s="35" t="s">
        <v>21</v>
      </c>
      <c r="K69" s="36"/>
      <c r="L69" s="36"/>
      <c r="M69" s="37"/>
      <c r="N69" s="35" t="s">
        <v>21</v>
      </c>
      <c r="O69" s="36"/>
      <c r="P69" s="36"/>
      <c r="Q69" s="37"/>
      <c r="R69" s="11"/>
    </row>
    <row r="70" spans="1:20" ht="11.85" customHeight="1" x14ac:dyDescent="0.2">
      <c r="A70" s="22" t="s">
        <v>74</v>
      </c>
      <c r="B70" s="35" t="s">
        <v>21</v>
      </c>
      <c r="C70" s="36"/>
      <c r="D70" s="37"/>
      <c r="E70" s="35" t="s">
        <v>21</v>
      </c>
      <c r="F70" s="36"/>
      <c r="G70" s="37"/>
      <c r="H70" s="35" t="s">
        <v>21</v>
      </c>
      <c r="I70" s="37"/>
      <c r="J70" s="35" t="s">
        <v>21</v>
      </c>
      <c r="K70" s="36"/>
      <c r="L70" s="36"/>
      <c r="M70" s="37"/>
      <c r="N70" s="35" t="s">
        <v>21</v>
      </c>
      <c r="O70" s="36"/>
      <c r="P70" s="36"/>
      <c r="Q70" s="37"/>
      <c r="R70" s="11"/>
    </row>
    <row r="71" spans="1:20" ht="11.1" customHeight="1" x14ac:dyDescent="0.2">
      <c r="A71" s="22" t="s">
        <v>75</v>
      </c>
      <c r="B71" s="35" t="s">
        <v>21</v>
      </c>
      <c r="C71" s="36"/>
      <c r="D71" s="37"/>
      <c r="E71" s="35" t="s">
        <v>21</v>
      </c>
      <c r="F71" s="36"/>
      <c r="G71" s="37"/>
      <c r="H71" s="35" t="s">
        <v>21</v>
      </c>
      <c r="I71" s="37"/>
      <c r="J71" s="35" t="s">
        <v>21</v>
      </c>
      <c r="K71" s="36"/>
      <c r="L71" s="36"/>
      <c r="M71" s="37"/>
      <c r="N71" s="35" t="s">
        <v>21</v>
      </c>
      <c r="O71" s="36"/>
      <c r="P71" s="36"/>
      <c r="Q71" s="37"/>
      <c r="R71" s="11"/>
    </row>
    <row r="72" spans="1:20" ht="11.85" customHeight="1" x14ac:dyDescent="0.2">
      <c r="A72" s="24" t="s">
        <v>76</v>
      </c>
      <c r="B72" s="30" t="s">
        <v>21</v>
      </c>
      <c r="C72" s="31"/>
      <c r="D72" s="32"/>
      <c r="E72" s="30" t="s">
        <v>21</v>
      </c>
      <c r="F72" s="31"/>
      <c r="G72" s="32"/>
      <c r="H72" s="30" t="s">
        <v>21</v>
      </c>
      <c r="I72" s="32"/>
      <c r="J72" s="30" t="s">
        <v>21</v>
      </c>
      <c r="K72" s="31"/>
      <c r="L72" s="31"/>
      <c r="M72" s="32"/>
      <c r="N72" s="30" t="s">
        <v>21</v>
      </c>
      <c r="O72" s="31"/>
      <c r="P72" s="31"/>
      <c r="Q72" s="32"/>
      <c r="R72" s="11"/>
    </row>
    <row r="73" spans="1:20" ht="29.65" customHeight="1" x14ac:dyDescent="0.2">
      <c r="A73" s="8" t="s">
        <v>77</v>
      </c>
      <c r="B73" s="38" t="s">
        <v>78</v>
      </c>
      <c r="C73" s="39"/>
      <c r="D73" s="39"/>
      <c r="E73" s="40"/>
      <c r="F73" s="38" t="s">
        <v>79</v>
      </c>
      <c r="G73" s="39"/>
      <c r="H73" s="40"/>
      <c r="I73" s="38" t="s">
        <v>80</v>
      </c>
      <c r="J73" s="39"/>
      <c r="K73" s="39"/>
      <c r="L73" s="39"/>
      <c r="M73" s="39"/>
      <c r="N73" s="40"/>
      <c r="O73" s="41" t="s">
        <v>81</v>
      </c>
      <c r="P73" s="39"/>
      <c r="Q73" s="42"/>
      <c r="R73" s="3"/>
    </row>
    <row r="74" spans="1:20" ht="11.1" customHeight="1" x14ac:dyDescent="0.2">
      <c r="A74" s="21" t="s">
        <v>82</v>
      </c>
      <c r="B74" s="43">
        <f>S74</f>
        <v>57175842.394999996</v>
      </c>
      <c r="C74" s="44"/>
      <c r="D74" s="44"/>
      <c r="E74" s="45"/>
      <c r="F74" s="43">
        <f>E67</f>
        <v>54578708.729999997</v>
      </c>
      <c r="G74" s="44"/>
      <c r="H74" s="45"/>
      <c r="I74" s="43">
        <f>F74</f>
        <v>54578708.729999997</v>
      </c>
      <c r="J74" s="44"/>
      <c r="K74" s="44"/>
      <c r="L74" s="44"/>
      <c r="M74" s="44"/>
      <c r="N74" s="45"/>
      <c r="O74" s="43">
        <f>F74/H31*100</f>
        <v>66.820346689533011</v>
      </c>
      <c r="P74" s="44"/>
      <c r="Q74" s="45"/>
      <c r="R74" s="11"/>
      <c r="S74" s="13">
        <f>H31*70%</f>
        <v>57175842.394999996</v>
      </c>
      <c r="T74" s="29">
        <f>F74/H31*100</f>
        <v>66.820346689533011</v>
      </c>
    </row>
    <row r="75" spans="1:20" ht="11.85" customHeight="1" x14ac:dyDescent="0.2">
      <c r="A75" s="22" t="s">
        <v>83</v>
      </c>
      <c r="B75" s="35" t="s">
        <v>21</v>
      </c>
      <c r="C75" s="36"/>
      <c r="D75" s="36"/>
      <c r="E75" s="37"/>
      <c r="F75" s="35" t="s">
        <v>21</v>
      </c>
      <c r="G75" s="36"/>
      <c r="H75" s="37"/>
      <c r="I75" s="35" t="s">
        <v>21</v>
      </c>
      <c r="J75" s="36"/>
      <c r="K75" s="36"/>
      <c r="L75" s="36"/>
      <c r="M75" s="36"/>
      <c r="N75" s="37"/>
      <c r="O75" s="35" t="s">
        <v>21</v>
      </c>
      <c r="P75" s="36"/>
      <c r="Q75" s="37"/>
      <c r="R75" s="11"/>
    </row>
    <row r="76" spans="1:20" ht="11.85" customHeight="1" x14ac:dyDescent="0.2">
      <c r="A76" s="24" t="s">
        <v>84</v>
      </c>
      <c r="B76" s="30" t="s">
        <v>21</v>
      </c>
      <c r="C76" s="31"/>
      <c r="D76" s="31"/>
      <c r="E76" s="32"/>
      <c r="F76" s="30" t="s">
        <v>21</v>
      </c>
      <c r="G76" s="31"/>
      <c r="H76" s="32"/>
      <c r="I76" s="30" t="s">
        <v>21</v>
      </c>
      <c r="J76" s="31"/>
      <c r="K76" s="31"/>
      <c r="L76" s="31"/>
      <c r="M76" s="31"/>
      <c r="N76" s="32"/>
      <c r="O76" s="30" t="s">
        <v>21</v>
      </c>
      <c r="P76" s="31"/>
      <c r="Q76" s="32"/>
      <c r="R76" s="11"/>
    </row>
    <row r="77" spans="1:20" ht="11.8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20" ht="28.9" customHeight="1" x14ac:dyDescent="0.2">
      <c r="A78" s="8" t="s">
        <v>85</v>
      </c>
      <c r="B78" s="38" t="s">
        <v>86</v>
      </c>
      <c r="C78" s="39"/>
      <c r="D78" s="39"/>
      <c r="E78" s="40"/>
      <c r="F78" s="38" t="s">
        <v>87</v>
      </c>
      <c r="G78" s="39"/>
      <c r="H78" s="40"/>
      <c r="I78" s="38" t="s">
        <v>88</v>
      </c>
      <c r="J78" s="39"/>
      <c r="K78" s="39"/>
      <c r="L78" s="39"/>
      <c r="M78" s="39"/>
      <c r="N78" s="40"/>
      <c r="O78" s="41" t="s">
        <v>89</v>
      </c>
      <c r="P78" s="39"/>
      <c r="Q78" s="42"/>
      <c r="R78" s="3"/>
    </row>
    <row r="79" spans="1:20" ht="11.85" customHeight="1" x14ac:dyDescent="0.2">
      <c r="A79" s="25" t="s">
        <v>90</v>
      </c>
      <c r="B79" s="62">
        <f>S79</f>
        <v>8167977.4849999994</v>
      </c>
      <c r="C79" s="63"/>
      <c r="D79" s="63"/>
      <c r="E79" s="64"/>
      <c r="F79" s="62">
        <f>H31-E68</f>
        <v>21161491.889999993</v>
      </c>
      <c r="G79" s="63"/>
      <c r="H79" s="64"/>
      <c r="I79" s="62">
        <f>F79</f>
        <v>21161491.889999993</v>
      </c>
      <c r="J79" s="63"/>
      <c r="K79" s="63"/>
      <c r="L79" s="63"/>
      <c r="M79" s="63"/>
      <c r="N79" s="64"/>
      <c r="O79" s="62">
        <f>F79/H31*100</f>
        <v>25.90787245540503</v>
      </c>
      <c r="P79" s="63"/>
      <c r="Q79" s="64"/>
      <c r="R79" s="11"/>
      <c r="S79" s="13">
        <f>H31*10%</f>
        <v>8167977.4849999994</v>
      </c>
      <c r="T79" s="13">
        <f>H31-E68</f>
        <v>21161491.889999993</v>
      </c>
    </row>
    <row r="80" spans="1:20" ht="11.8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9" ht="46.7" customHeight="1" x14ac:dyDescent="0.2">
      <c r="A81" s="8" t="s">
        <v>91</v>
      </c>
      <c r="B81" s="10" t="s">
        <v>92</v>
      </c>
      <c r="C81" s="38" t="s">
        <v>93</v>
      </c>
      <c r="D81" s="39"/>
      <c r="E81" s="39"/>
      <c r="F81" s="40"/>
      <c r="G81" s="38" t="s">
        <v>94</v>
      </c>
      <c r="H81" s="40"/>
      <c r="I81" s="41" t="s">
        <v>95</v>
      </c>
      <c r="J81" s="42"/>
      <c r="K81" s="80" t="s">
        <v>96</v>
      </c>
      <c r="L81" s="39"/>
      <c r="M81" s="39"/>
      <c r="N81" s="39"/>
      <c r="O81" s="40"/>
      <c r="P81" s="41" t="s">
        <v>97</v>
      </c>
      <c r="Q81" s="42"/>
      <c r="R81" s="3"/>
    </row>
    <row r="82" spans="1:19" ht="11.1" customHeight="1" x14ac:dyDescent="0.2">
      <c r="A82" s="21" t="s">
        <v>98</v>
      </c>
      <c r="B82" s="28" t="s">
        <v>21</v>
      </c>
      <c r="C82" s="43" t="s">
        <v>21</v>
      </c>
      <c r="D82" s="44"/>
      <c r="E82" s="44"/>
      <c r="F82" s="45"/>
      <c r="G82" s="43" t="s">
        <v>21</v>
      </c>
      <c r="H82" s="45"/>
      <c r="I82" s="43" t="s">
        <v>21</v>
      </c>
      <c r="J82" s="45"/>
      <c r="K82" s="43" t="s">
        <v>21</v>
      </c>
      <c r="L82" s="44"/>
      <c r="M82" s="44"/>
      <c r="N82" s="44"/>
      <c r="O82" s="45"/>
      <c r="P82" s="43" t="s">
        <v>21</v>
      </c>
      <c r="Q82" s="45"/>
      <c r="R82" s="11"/>
    </row>
    <row r="83" spans="1:19" ht="11.85" customHeight="1" x14ac:dyDescent="0.2">
      <c r="A83" s="22" t="s">
        <v>99</v>
      </c>
      <c r="B83" s="27" t="s">
        <v>21</v>
      </c>
      <c r="C83" s="35" t="s">
        <v>21</v>
      </c>
      <c r="D83" s="36"/>
      <c r="E83" s="36"/>
      <c r="F83" s="37"/>
      <c r="G83" s="35" t="s">
        <v>21</v>
      </c>
      <c r="H83" s="37"/>
      <c r="I83" s="35" t="s">
        <v>21</v>
      </c>
      <c r="J83" s="37"/>
      <c r="K83" s="35" t="s">
        <v>21</v>
      </c>
      <c r="L83" s="36"/>
      <c r="M83" s="36"/>
      <c r="N83" s="36"/>
      <c r="O83" s="37"/>
      <c r="P83" s="35" t="s">
        <v>21</v>
      </c>
      <c r="Q83" s="37"/>
      <c r="R83" s="11"/>
    </row>
    <row r="84" spans="1:19" ht="11.85" customHeight="1" x14ac:dyDescent="0.2">
      <c r="A84" s="24" t="s">
        <v>100</v>
      </c>
      <c r="B84" s="26" t="s">
        <v>21</v>
      </c>
      <c r="C84" s="30" t="s">
        <v>21</v>
      </c>
      <c r="D84" s="31"/>
      <c r="E84" s="31"/>
      <c r="F84" s="32"/>
      <c r="G84" s="30" t="s">
        <v>21</v>
      </c>
      <c r="H84" s="32"/>
      <c r="I84" s="30" t="s">
        <v>21</v>
      </c>
      <c r="J84" s="32"/>
      <c r="K84" s="30" t="s">
        <v>21</v>
      </c>
      <c r="L84" s="31"/>
      <c r="M84" s="31"/>
      <c r="N84" s="31"/>
      <c r="O84" s="32"/>
      <c r="P84" s="30" t="s">
        <v>21</v>
      </c>
      <c r="Q84" s="32"/>
      <c r="R84" s="11"/>
    </row>
    <row r="85" spans="1:19" ht="11.8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9" ht="11.1" customHeight="1" x14ac:dyDescent="0.2">
      <c r="A86" s="54" t="s">
        <v>101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6"/>
      <c r="R86" s="3"/>
    </row>
    <row r="87" spans="1:19" ht="35.450000000000003" customHeight="1" x14ac:dyDescent="0.2">
      <c r="A87" s="5" t="s">
        <v>102</v>
      </c>
      <c r="B87" s="57" t="s">
        <v>51</v>
      </c>
      <c r="C87" s="58"/>
      <c r="D87" s="59"/>
      <c r="E87" s="57" t="s">
        <v>52</v>
      </c>
      <c r="F87" s="58"/>
      <c r="G87" s="59"/>
      <c r="H87" s="57" t="s">
        <v>53</v>
      </c>
      <c r="I87" s="59"/>
      <c r="J87" s="60" t="s">
        <v>54</v>
      </c>
      <c r="K87" s="58"/>
      <c r="L87" s="58"/>
      <c r="M87" s="61"/>
      <c r="N87" s="79" t="s">
        <v>55</v>
      </c>
      <c r="O87" s="58"/>
      <c r="P87" s="58"/>
      <c r="Q87" s="61"/>
      <c r="R87" s="3"/>
    </row>
    <row r="88" spans="1:19" ht="11.1" customHeight="1" x14ac:dyDescent="0.2">
      <c r="A88" s="21" t="s">
        <v>103</v>
      </c>
      <c r="B88" s="43">
        <v>11672314</v>
      </c>
      <c r="C88" s="44"/>
      <c r="D88" s="45"/>
      <c r="E88" s="43">
        <v>5988037.8300000001</v>
      </c>
      <c r="F88" s="44"/>
      <c r="G88" s="45"/>
      <c r="H88" s="43">
        <v>3252812.25</v>
      </c>
      <c r="I88" s="45"/>
      <c r="J88" s="43">
        <v>3252812.25</v>
      </c>
      <c r="K88" s="44"/>
      <c r="L88" s="44"/>
      <c r="M88" s="45"/>
      <c r="N88" s="43">
        <v>2735225.58</v>
      </c>
      <c r="O88" s="44"/>
      <c r="P88" s="44"/>
      <c r="Q88" s="45"/>
      <c r="R88" s="11"/>
    </row>
    <row r="89" spans="1:19" ht="11.85" customHeight="1" x14ac:dyDescent="0.2">
      <c r="A89" s="22" t="s">
        <v>104</v>
      </c>
      <c r="B89" s="35">
        <v>1537920</v>
      </c>
      <c r="C89" s="36"/>
      <c r="D89" s="37"/>
      <c r="E89" s="35" t="s">
        <v>21</v>
      </c>
      <c r="F89" s="36"/>
      <c r="G89" s="37"/>
      <c r="H89" s="35" t="s">
        <v>21</v>
      </c>
      <c r="I89" s="37"/>
      <c r="J89" s="35" t="s">
        <v>21</v>
      </c>
      <c r="K89" s="36"/>
      <c r="L89" s="36"/>
      <c r="M89" s="37"/>
      <c r="N89" s="35" t="s">
        <v>21</v>
      </c>
      <c r="O89" s="36"/>
      <c r="P89" s="36"/>
      <c r="Q89" s="37"/>
      <c r="R89" s="11"/>
    </row>
    <row r="90" spans="1:19" ht="11.85" customHeight="1" x14ac:dyDescent="0.2">
      <c r="A90" s="22" t="s">
        <v>105</v>
      </c>
      <c r="B90" s="35">
        <v>10134394</v>
      </c>
      <c r="C90" s="36"/>
      <c r="D90" s="37"/>
      <c r="E90" s="35">
        <v>5988037.8300000001</v>
      </c>
      <c r="F90" s="36"/>
      <c r="G90" s="37"/>
      <c r="H90" s="35">
        <v>3252812.25</v>
      </c>
      <c r="I90" s="37"/>
      <c r="J90" s="35">
        <v>3252812.25</v>
      </c>
      <c r="K90" s="36"/>
      <c r="L90" s="36"/>
      <c r="M90" s="37"/>
      <c r="N90" s="35">
        <v>2735225.58</v>
      </c>
      <c r="O90" s="36"/>
      <c r="P90" s="36"/>
      <c r="Q90" s="37"/>
      <c r="R90" s="11"/>
    </row>
    <row r="91" spans="1:19" ht="11.85" customHeight="1" x14ac:dyDescent="0.2">
      <c r="A91" s="23" t="s">
        <v>106</v>
      </c>
      <c r="B91" s="30">
        <v>124996270.44</v>
      </c>
      <c r="C91" s="31"/>
      <c r="D91" s="32"/>
      <c r="E91" s="30">
        <v>60756869.079999998</v>
      </c>
      <c r="F91" s="31"/>
      <c r="G91" s="32"/>
      <c r="H91" s="30">
        <v>38431436.700000003</v>
      </c>
      <c r="I91" s="32"/>
      <c r="J91" s="30">
        <v>38372524.079999998</v>
      </c>
      <c r="K91" s="31"/>
      <c r="L91" s="31"/>
      <c r="M91" s="32"/>
      <c r="N91" s="30">
        <v>22325432.379999999</v>
      </c>
      <c r="O91" s="31"/>
      <c r="P91" s="31"/>
      <c r="Q91" s="32"/>
      <c r="R91" s="11"/>
    </row>
    <row r="92" spans="1:19" ht="11.1" customHeight="1" x14ac:dyDescent="0.2">
      <c r="A92" s="12" t="s">
        <v>107</v>
      </c>
      <c r="B92" s="51">
        <v>136668584.44</v>
      </c>
      <c r="C92" s="52"/>
      <c r="D92" s="53"/>
      <c r="E92" s="51">
        <v>66744906.909999996</v>
      </c>
      <c r="F92" s="52"/>
      <c r="G92" s="53"/>
      <c r="H92" s="51">
        <v>41684248.950000003</v>
      </c>
      <c r="I92" s="53"/>
      <c r="J92" s="51">
        <v>41625336.329999998</v>
      </c>
      <c r="K92" s="52"/>
      <c r="L92" s="52"/>
      <c r="M92" s="53"/>
      <c r="N92" s="51">
        <v>25060657.960000001</v>
      </c>
      <c r="O92" s="52"/>
      <c r="P92" s="52"/>
      <c r="Q92" s="53"/>
      <c r="R92" s="11"/>
    </row>
    <row r="93" spans="1:19" ht="11.8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9" ht="17.850000000000001" customHeight="1" x14ac:dyDescent="0.2">
      <c r="A94" s="74" t="s">
        <v>108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75"/>
      <c r="N94" s="54" t="s">
        <v>45</v>
      </c>
      <c r="O94" s="55"/>
      <c r="P94" s="55"/>
      <c r="Q94" s="56"/>
      <c r="R94" s="3"/>
    </row>
    <row r="95" spans="1:19" ht="11.1" customHeight="1" x14ac:dyDescent="0.2">
      <c r="A95" s="76" t="s">
        <v>109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8"/>
      <c r="N95" s="43">
        <v>102202531.91</v>
      </c>
      <c r="O95" s="44"/>
      <c r="P95" s="44"/>
      <c r="Q95" s="45"/>
      <c r="R95" s="11"/>
      <c r="S95" s="13">
        <f>E68+H92</f>
        <v>102202531.91</v>
      </c>
    </row>
    <row r="96" spans="1:19" ht="11.85" customHeight="1" x14ac:dyDescent="0.2">
      <c r="A96" s="65" t="s">
        <v>110</v>
      </c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7"/>
      <c r="N96" s="35">
        <f>S96</f>
        <v>34670680.059999995</v>
      </c>
      <c r="O96" s="36"/>
      <c r="P96" s="36"/>
      <c r="Q96" s="37"/>
      <c r="R96" s="11"/>
      <c r="S96" s="13">
        <f>H44</f>
        <v>34670680.059999995</v>
      </c>
    </row>
    <row r="97" spans="1:20" ht="11.85" customHeight="1" x14ac:dyDescent="0.2">
      <c r="A97" s="65" t="s">
        <v>111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7"/>
      <c r="N97" s="35" t="s">
        <v>21</v>
      </c>
      <c r="O97" s="36"/>
      <c r="P97" s="36"/>
      <c r="Q97" s="37"/>
      <c r="R97" s="11"/>
    </row>
    <row r="98" spans="1:20" ht="11.85" customHeight="1" x14ac:dyDescent="0.2">
      <c r="A98" s="65" t="s">
        <v>112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  <c r="N98" s="35" t="s">
        <v>21</v>
      </c>
      <c r="O98" s="36"/>
      <c r="P98" s="36"/>
      <c r="Q98" s="37"/>
      <c r="R98" s="11"/>
    </row>
    <row r="99" spans="1:20" ht="11.1" customHeight="1" x14ac:dyDescent="0.2">
      <c r="A99" s="68" t="s">
        <v>113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30">
        <v>38301.050000000003</v>
      </c>
      <c r="O99" s="31"/>
      <c r="P99" s="31"/>
      <c r="Q99" s="32"/>
      <c r="R99" s="11"/>
    </row>
    <row r="100" spans="1:20" ht="11.85" customHeight="1" x14ac:dyDescent="0.2">
      <c r="A100" s="71" t="s">
        <v>114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51">
        <f>S100</f>
        <v>67493550.799999997</v>
      </c>
      <c r="O100" s="52"/>
      <c r="P100" s="52"/>
      <c r="Q100" s="53"/>
      <c r="R100" s="11"/>
      <c r="S100" s="13">
        <f>N95-N96-N99</f>
        <v>67493550.799999997</v>
      </c>
    </row>
    <row r="101" spans="1:20" ht="11.8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20" ht="17.850000000000001" customHeight="1" x14ac:dyDescent="0.2">
      <c r="A102" s="8" t="s">
        <v>115</v>
      </c>
      <c r="B102" s="41" t="s">
        <v>116</v>
      </c>
      <c r="C102" s="39"/>
      <c r="D102" s="39"/>
      <c r="E102" s="39"/>
      <c r="F102" s="39"/>
      <c r="G102" s="42"/>
      <c r="H102" s="50" t="s">
        <v>117</v>
      </c>
      <c r="I102" s="39"/>
      <c r="J102" s="39"/>
      <c r="K102" s="39"/>
      <c r="L102" s="39"/>
      <c r="M102" s="42"/>
      <c r="N102" s="50" t="s">
        <v>118</v>
      </c>
      <c r="O102" s="39"/>
      <c r="P102" s="39"/>
      <c r="Q102" s="42"/>
      <c r="R102" s="3"/>
    </row>
    <row r="103" spans="1:20" ht="11.1" customHeight="1" x14ac:dyDescent="0.2">
      <c r="A103" s="25" t="s">
        <v>119</v>
      </c>
      <c r="B103" s="62">
        <f>S103</f>
        <v>83848644.310000002</v>
      </c>
      <c r="C103" s="63"/>
      <c r="D103" s="63"/>
      <c r="E103" s="63"/>
      <c r="F103" s="63"/>
      <c r="G103" s="64"/>
      <c r="H103" s="62">
        <f>S100</f>
        <v>67493550.799999997</v>
      </c>
      <c r="I103" s="63"/>
      <c r="J103" s="63"/>
      <c r="K103" s="63"/>
      <c r="L103" s="63"/>
      <c r="M103" s="64"/>
      <c r="N103" s="62">
        <f>H103/H25*100</f>
        <v>20.123626134749134</v>
      </c>
      <c r="O103" s="63"/>
      <c r="P103" s="63"/>
      <c r="Q103" s="64"/>
      <c r="R103" s="11"/>
      <c r="S103" s="13">
        <f>H26+H27</f>
        <v>83848644.310000002</v>
      </c>
      <c r="T103">
        <v>20.12</v>
      </c>
    </row>
    <row r="104" spans="1:20" ht="29.65" customHeight="1" x14ac:dyDescent="0.2">
      <c r="A104" s="10" t="s">
        <v>120</v>
      </c>
      <c r="B104" s="38" t="s">
        <v>121</v>
      </c>
      <c r="C104" s="39"/>
      <c r="D104" s="40"/>
      <c r="E104" s="38" t="s">
        <v>122</v>
      </c>
      <c r="F104" s="39"/>
      <c r="G104" s="40"/>
      <c r="H104" s="38" t="s">
        <v>123</v>
      </c>
      <c r="I104" s="40"/>
      <c r="J104" s="41" t="s">
        <v>124</v>
      </c>
      <c r="K104" s="39"/>
      <c r="L104" s="39"/>
      <c r="M104" s="42"/>
      <c r="N104" s="50" t="s">
        <v>125</v>
      </c>
      <c r="O104" s="39"/>
      <c r="P104" s="39"/>
      <c r="Q104" s="42"/>
      <c r="R104" s="3"/>
    </row>
    <row r="105" spans="1:20" ht="11.1" customHeight="1" x14ac:dyDescent="0.2">
      <c r="A105" s="21" t="s">
        <v>126</v>
      </c>
      <c r="B105" s="43">
        <v>8039927.3300000001</v>
      </c>
      <c r="C105" s="44"/>
      <c r="D105" s="45"/>
      <c r="E105" s="43">
        <v>5328797.9400000004</v>
      </c>
      <c r="F105" s="44"/>
      <c r="G105" s="45"/>
      <c r="H105" s="43">
        <v>4690096.1399999997</v>
      </c>
      <c r="I105" s="45"/>
      <c r="J105" s="43">
        <v>38301.050000000003</v>
      </c>
      <c r="K105" s="44"/>
      <c r="L105" s="44"/>
      <c r="M105" s="45"/>
      <c r="N105" s="43">
        <v>3311530.14</v>
      </c>
      <c r="O105" s="44"/>
      <c r="P105" s="44"/>
      <c r="Q105" s="45"/>
      <c r="R105" s="11"/>
      <c r="S105" s="13">
        <f>B105-H105-J105</f>
        <v>3311530.1400000006</v>
      </c>
    </row>
    <row r="106" spans="1:20" ht="11.85" customHeight="1" x14ac:dyDescent="0.2">
      <c r="A106" s="22" t="s">
        <v>127</v>
      </c>
      <c r="B106" s="35">
        <v>2234303.96</v>
      </c>
      <c r="C106" s="36"/>
      <c r="D106" s="37"/>
      <c r="E106" s="35">
        <v>599878.46</v>
      </c>
      <c r="F106" s="36"/>
      <c r="G106" s="37"/>
      <c r="H106" s="35">
        <v>476837.41</v>
      </c>
      <c r="I106" s="37"/>
      <c r="J106" s="35">
        <v>38301.050000000003</v>
      </c>
      <c r="K106" s="36"/>
      <c r="L106" s="36"/>
      <c r="M106" s="37"/>
      <c r="N106" s="35">
        <v>1719165.5</v>
      </c>
      <c r="O106" s="36"/>
      <c r="P106" s="36"/>
      <c r="Q106" s="37"/>
      <c r="R106" s="11"/>
      <c r="S106" s="13">
        <f t="shared" ref="S106:S107" si="0">B106-H106-J106</f>
        <v>1719165.5</v>
      </c>
    </row>
    <row r="107" spans="1:20" ht="11.85" customHeight="1" x14ac:dyDescent="0.2">
      <c r="A107" s="22" t="s">
        <v>128</v>
      </c>
      <c r="B107" s="35">
        <v>5805623.3700000001</v>
      </c>
      <c r="C107" s="36"/>
      <c r="D107" s="37"/>
      <c r="E107" s="35">
        <v>4728919.4800000004</v>
      </c>
      <c r="F107" s="36"/>
      <c r="G107" s="37"/>
      <c r="H107" s="35">
        <v>4213258.7300000004</v>
      </c>
      <c r="I107" s="37"/>
      <c r="J107" s="35">
        <v>0</v>
      </c>
      <c r="K107" s="36"/>
      <c r="L107" s="36"/>
      <c r="M107" s="37"/>
      <c r="N107" s="35">
        <v>1592364.64</v>
      </c>
      <c r="O107" s="36"/>
      <c r="P107" s="36"/>
      <c r="Q107" s="37"/>
      <c r="R107" s="11"/>
      <c r="S107" s="13">
        <f t="shared" si="0"/>
        <v>1592364.6399999997</v>
      </c>
    </row>
    <row r="108" spans="1:20" ht="11.85" customHeight="1" x14ac:dyDescent="0.2">
      <c r="A108" s="24" t="s">
        <v>129</v>
      </c>
      <c r="B108" s="30" t="s">
        <v>21</v>
      </c>
      <c r="C108" s="31"/>
      <c r="D108" s="32"/>
      <c r="E108" s="30" t="s">
        <v>21</v>
      </c>
      <c r="F108" s="31"/>
      <c r="G108" s="32"/>
      <c r="H108" s="30" t="s">
        <v>21</v>
      </c>
      <c r="I108" s="32"/>
      <c r="J108" s="30" t="s">
        <v>21</v>
      </c>
      <c r="K108" s="31"/>
      <c r="L108" s="31"/>
      <c r="M108" s="32"/>
      <c r="N108" s="30" t="s">
        <v>21</v>
      </c>
      <c r="O108" s="31"/>
      <c r="P108" s="31"/>
      <c r="Q108" s="32"/>
      <c r="R108" s="11"/>
    </row>
    <row r="109" spans="1:20" ht="11.1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20" ht="11.85" customHeight="1" x14ac:dyDescent="0.2">
      <c r="A110" s="54" t="s">
        <v>130</v>
      </c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6"/>
      <c r="R110" s="3"/>
    </row>
    <row r="111" spans="1:20" ht="29.65" customHeight="1" x14ac:dyDescent="0.2">
      <c r="A111" s="4" t="s">
        <v>131</v>
      </c>
      <c r="B111" s="57" t="s">
        <v>10</v>
      </c>
      <c r="C111" s="58"/>
      <c r="D111" s="58"/>
      <c r="E111" s="58"/>
      <c r="F111" s="58"/>
      <c r="G111" s="59"/>
      <c r="H111" s="60" t="s">
        <v>11</v>
      </c>
      <c r="I111" s="58"/>
      <c r="J111" s="58"/>
      <c r="K111" s="58"/>
      <c r="L111" s="58"/>
      <c r="M111" s="58"/>
      <c r="N111" s="58"/>
      <c r="O111" s="58"/>
      <c r="P111" s="58"/>
      <c r="Q111" s="61"/>
      <c r="R111" s="3"/>
    </row>
    <row r="112" spans="1:20" ht="14.1" customHeight="1" x14ac:dyDescent="0.2">
      <c r="A112" s="15" t="s">
        <v>132</v>
      </c>
      <c r="B112" s="43">
        <v>14556140</v>
      </c>
      <c r="C112" s="44"/>
      <c r="D112" s="44"/>
      <c r="E112" s="44"/>
      <c r="F112" s="44"/>
      <c r="G112" s="45"/>
      <c r="H112" s="43">
        <v>3706179.9</v>
      </c>
      <c r="I112" s="44"/>
      <c r="J112" s="44"/>
      <c r="K112" s="44"/>
      <c r="L112" s="44"/>
      <c r="M112" s="44"/>
      <c r="N112" s="44"/>
      <c r="O112" s="44"/>
      <c r="P112" s="44"/>
      <c r="Q112" s="45"/>
      <c r="R112" s="6"/>
    </row>
    <row r="113" spans="1:18" ht="14.85" customHeight="1" x14ac:dyDescent="0.2">
      <c r="A113" s="16" t="s">
        <v>133</v>
      </c>
      <c r="B113" s="35">
        <v>8763960</v>
      </c>
      <c r="C113" s="36"/>
      <c r="D113" s="36"/>
      <c r="E113" s="36"/>
      <c r="F113" s="36"/>
      <c r="G113" s="37"/>
      <c r="H113" s="35">
        <v>1801272.85</v>
      </c>
      <c r="I113" s="36"/>
      <c r="J113" s="36"/>
      <c r="K113" s="36"/>
      <c r="L113" s="36"/>
      <c r="M113" s="36"/>
      <c r="N113" s="36"/>
      <c r="O113" s="36"/>
      <c r="P113" s="36"/>
      <c r="Q113" s="37"/>
      <c r="R113" s="6"/>
    </row>
    <row r="114" spans="1:18" ht="14.85" customHeight="1" x14ac:dyDescent="0.2">
      <c r="A114" s="16" t="s">
        <v>134</v>
      </c>
      <c r="B114" s="35" t="s">
        <v>21</v>
      </c>
      <c r="C114" s="36"/>
      <c r="D114" s="36"/>
      <c r="E114" s="36"/>
      <c r="F114" s="36"/>
      <c r="G114" s="37"/>
      <c r="H114" s="35" t="s">
        <v>21</v>
      </c>
      <c r="I114" s="36"/>
      <c r="J114" s="36"/>
      <c r="K114" s="36"/>
      <c r="L114" s="36"/>
      <c r="M114" s="36"/>
      <c r="N114" s="36"/>
      <c r="O114" s="36"/>
      <c r="P114" s="36"/>
      <c r="Q114" s="37"/>
      <c r="R114" s="6"/>
    </row>
    <row r="115" spans="1:18" ht="14.1" customHeight="1" x14ac:dyDescent="0.2">
      <c r="A115" s="16" t="s">
        <v>135</v>
      </c>
      <c r="B115" s="35">
        <v>5114520</v>
      </c>
      <c r="C115" s="36"/>
      <c r="D115" s="36"/>
      <c r="E115" s="36"/>
      <c r="F115" s="36"/>
      <c r="G115" s="37"/>
      <c r="H115" s="35">
        <v>1752341.6</v>
      </c>
      <c r="I115" s="36"/>
      <c r="J115" s="36"/>
      <c r="K115" s="36"/>
      <c r="L115" s="36"/>
      <c r="M115" s="36"/>
      <c r="N115" s="36"/>
      <c r="O115" s="36"/>
      <c r="P115" s="36"/>
      <c r="Q115" s="37"/>
      <c r="R115" s="6"/>
    </row>
    <row r="116" spans="1:18" ht="14.85" customHeight="1" x14ac:dyDescent="0.2">
      <c r="A116" s="16" t="s">
        <v>136</v>
      </c>
      <c r="B116" s="35">
        <v>636000</v>
      </c>
      <c r="C116" s="36"/>
      <c r="D116" s="36"/>
      <c r="E116" s="36"/>
      <c r="F116" s="36"/>
      <c r="G116" s="37"/>
      <c r="H116" s="35">
        <v>152565.45000000001</v>
      </c>
      <c r="I116" s="36"/>
      <c r="J116" s="36"/>
      <c r="K116" s="36"/>
      <c r="L116" s="36"/>
      <c r="M116" s="36"/>
      <c r="N116" s="36"/>
      <c r="O116" s="36"/>
      <c r="P116" s="36"/>
      <c r="Q116" s="37"/>
      <c r="R116" s="6"/>
    </row>
    <row r="117" spans="1:18" ht="14.85" customHeight="1" x14ac:dyDescent="0.2">
      <c r="A117" s="16" t="s">
        <v>137</v>
      </c>
      <c r="B117" s="35">
        <v>41660</v>
      </c>
      <c r="C117" s="36"/>
      <c r="D117" s="36"/>
      <c r="E117" s="36"/>
      <c r="F117" s="36"/>
      <c r="G117" s="37"/>
      <c r="H117" s="35" t="s">
        <v>21</v>
      </c>
      <c r="I117" s="36"/>
      <c r="J117" s="36"/>
      <c r="K117" s="36"/>
      <c r="L117" s="36"/>
      <c r="M117" s="36"/>
      <c r="N117" s="36"/>
      <c r="O117" s="36"/>
      <c r="P117" s="36"/>
      <c r="Q117" s="37"/>
      <c r="R117" s="6"/>
    </row>
    <row r="118" spans="1:18" ht="14.1" customHeight="1" x14ac:dyDescent="0.2">
      <c r="A118" s="16" t="s">
        <v>138</v>
      </c>
      <c r="B118" s="35">
        <v>9750280</v>
      </c>
      <c r="C118" s="36"/>
      <c r="D118" s="36"/>
      <c r="E118" s="36"/>
      <c r="F118" s="36"/>
      <c r="G118" s="37"/>
      <c r="H118" s="35" t="s">
        <v>21</v>
      </c>
      <c r="I118" s="36"/>
      <c r="J118" s="36"/>
      <c r="K118" s="36"/>
      <c r="L118" s="36"/>
      <c r="M118" s="36"/>
      <c r="N118" s="36"/>
      <c r="O118" s="36"/>
      <c r="P118" s="36"/>
      <c r="Q118" s="37"/>
      <c r="R118" s="6"/>
    </row>
    <row r="119" spans="1:18" ht="14.85" customHeight="1" x14ac:dyDescent="0.2">
      <c r="A119" s="16" t="s">
        <v>139</v>
      </c>
      <c r="B119" s="35" t="s">
        <v>21</v>
      </c>
      <c r="C119" s="36"/>
      <c r="D119" s="36"/>
      <c r="E119" s="36"/>
      <c r="F119" s="36"/>
      <c r="G119" s="37"/>
      <c r="H119" s="35" t="s">
        <v>21</v>
      </c>
      <c r="I119" s="36"/>
      <c r="J119" s="36"/>
      <c r="K119" s="36"/>
      <c r="L119" s="36"/>
      <c r="M119" s="36"/>
      <c r="N119" s="36"/>
      <c r="O119" s="36"/>
      <c r="P119" s="36"/>
      <c r="Q119" s="37"/>
      <c r="R119" s="6"/>
    </row>
    <row r="120" spans="1:18" ht="14.85" customHeight="1" x14ac:dyDescent="0.2">
      <c r="A120" s="16" t="s">
        <v>140</v>
      </c>
      <c r="B120" s="35" t="s">
        <v>21</v>
      </c>
      <c r="C120" s="36"/>
      <c r="D120" s="36"/>
      <c r="E120" s="36"/>
      <c r="F120" s="36"/>
      <c r="G120" s="37"/>
      <c r="H120" s="35" t="s">
        <v>21</v>
      </c>
      <c r="I120" s="36"/>
      <c r="J120" s="36"/>
      <c r="K120" s="36"/>
      <c r="L120" s="36"/>
      <c r="M120" s="36"/>
      <c r="N120" s="36"/>
      <c r="O120" s="36"/>
      <c r="P120" s="36"/>
      <c r="Q120" s="37"/>
      <c r="R120" s="6"/>
    </row>
    <row r="121" spans="1:18" ht="14.1" customHeight="1" x14ac:dyDescent="0.2">
      <c r="A121" s="20" t="s">
        <v>141</v>
      </c>
      <c r="B121" s="30">
        <v>3142793</v>
      </c>
      <c r="C121" s="31"/>
      <c r="D121" s="31"/>
      <c r="E121" s="31"/>
      <c r="F121" s="31"/>
      <c r="G121" s="32"/>
      <c r="H121" s="30">
        <v>1184070.83</v>
      </c>
      <c r="I121" s="31"/>
      <c r="J121" s="31"/>
      <c r="K121" s="31"/>
      <c r="L121" s="31"/>
      <c r="M121" s="31"/>
      <c r="N121" s="31"/>
      <c r="O121" s="31"/>
      <c r="P121" s="31"/>
      <c r="Q121" s="32"/>
      <c r="R121" s="6"/>
    </row>
    <row r="122" spans="1:18" ht="14.85" customHeight="1" x14ac:dyDescent="0.2">
      <c r="A122" s="9" t="s">
        <v>142</v>
      </c>
      <c r="B122" s="51">
        <v>27449213</v>
      </c>
      <c r="C122" s="52"/>
      <c r="D122" s="52"/>
      <c r="E122" s="52"/>
      <c r="F122" s="52"/>
      <c r="G122" s="53"/>
      <c r="H122" s="51">
        <v>4890250.7300000004</v>
      </c>
      <c r="I122" s="52"/>
      <c r="J122" s="52"/>
      <c r="K122" s="52"/>
      <c r="L122" s="52"/>
      <c r="M122" s="52"/>
      <c r="N122" s="52"/>
      <c r="O122" s="52"/>
      <c r="P122" s="52"/>
      <c r="Q122" s="53"/>
      <c r="R122" s="6"/>
    </row>
    <row r="123" spans="1:18" ht="11.8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8" ht="34.700000000000003" customHeight="1" x14ac:dyDescent="0.2">
      <c r="A124" s="10" t="s">
        <v>143</v>
      </c>
      <c r="B124" s="38" t="s">
        <v>51</v>
      </c>
      <c r="C124" s="39"/>
      <c r="D124" s="40"/>
      <c r="E124" s="38" t="s">
        <v>52</v>
      </c>
      <c r="F124" s="39"/>
      <c r="G124" s="40"/>
      <c r="H124" s="38" t="s">
        <v>53</v>
      </c>
      <c r="I124" s="40"/>
      <c r="J124" s="41" t="s">
        <v>54</v>
      </c>
      <c r="K124" s="39"/>
      <c r="L124" s="39"/>
      <c r="M124" s="42"/>
      <c r="N124" s="50" t="s">
        <v>55</v>
      </c>
      <c r="O124" s="39"/>
      <c r="P124" s="39"/>
      <c r="Q124" s="42"/>
      <c r="R124" s="3"/>
    </row>
    <row r="125" spans="1:18" ht="11.85" customHeight="1" x14ac:dyDescent="0.2">
      <c r="A125" s="21" t="s">
        <v>144</v>
      </c>
      <c r="B125" s="43">
        <v>22384048.399999999</v>
      </c>
      <c r="C125" s="44"/>
      <c r="D125" s="45"/>
      <c r="E125" s="43">
        <v>556935.6</v>
      </c>
      <c r="F125" s="44"/>
      <c r="G125" s="45"/>
      <c r="H125" s="43" t="s">
        <v>21</v>
      </c>
      <c r="I125" s="45"/>
      <c r="J125" s="43" t="s">
        <v>21</v>
      </c>
      <c r="K125" s="44"/>
      <c r="L125" s="44"/>
      <c r="M125" s="45"/>
      <c r="N125" s="43">
        <v>556935.6</v>
      </c>
      <c r="O125" s="44"/>
      <c r="P125" s="44"/>
      <c r="Q125" s="45"/>
      <c r="R125" s="11"/>
    </row>
    <row r="126" spans="1:18" ht="11.85" customHeight="1" x14ac:dyDescent="0.2">
      <c r="A126" s="22" t="s">
        <v>145</v>
      </c>
      <c r="B126" s="35">
        <v>6221347.4000000004</v>
      </c>
      <c r="C126" s="36"/>
      <c r="D126" s="37"/>
      <c r="E126" s="35" t="s">
        <v>21</v>
      </c>
      <c r="F126" s="36"/>
      <c r="G126" s="37"/>
      <c r="H126" s="35" t="s">
        <v>21</v>
      </c>
      <c r="I126" s="37"/>
      <c r="J126" s="35" t="s">
        <v>21</v>
      </c>
      <c r="K126" s="36"/>
      <c r="L126" s="36"/>
      <c r="M126" s="37"/>
      <c r="N126" s="35" t="s">
        <v>21</v>
      </c>
      <c r="O126" s="36"/>
      <c r="P126" s="36"/>
      <c r="Q126" s="37"/>
      <c r="R126" s="11"/>
    </row>
    <row r="127" spans="1:18" ht="11.1" customHeight="1" x14ac:dyDescent="0.2">
      <c r="A127" s="22" t="s">
        <v>146</v>
      </c>
      <c r="B127" s="35">
        <v>16162701</v>
      </c>
      <c r="C127" s="36"/>
      <c r="D127" s="37"/>
      <c r="E127" s="35">
        <v>556935.6</v>
      </c>
      <c r="F127" s="36"/>
      <c r="G127" s="37"/>
      <c r="H127" s="35" t="s">
        <v>21</v>
      </c>
      <c r="I127" s="37"/>
      <c r="J127" s="35" t="s">
        <v>21</v>
      </c>
      <c r="K127" s="36"/>
      <c r="L127" s="36"/>
      <c r="M127" s="37"/>
      <c r="N127" s="35">
        <v>556935.6</v>
      </c>
      <c r="O127" s="36"/>
      <c r="P127" s="36"/>
      <c r="Q127" s="37"/>
      <c r="R127" s="11"/>
    </row>
    <row r="128" spans="1:18" ht="11.85" customHeight="1" x14ac:dyDescent="0.2">
      <c r="A128" s="22" t="s">
        <v>147</v>
      </c>
      <c r="B128" s="35">
        <v>24485594.109999999</v>
      </c>
      <c r="C128" s="36"/>
      <c r="D128" s="37"/>
      <c r="E128" s="35">
        <v>2353804.2000000002</v>
      </c>
      <c r="F128" s="36"/>
      <c r="G128" s="37"/>
      <c r="H128" s="35">
        <v>180678.28</v>
      </c>
      <c r="I128" s="37"/>
      <c r="J128" s="35">
        <v>132761.94</v>
      </c>
      <c r="K128" s="36"/>
      <c r="L128" s="36"/>
      <c r="M128" s="37"/>
      <c r="N128" s="35">
        <v>2173125.92</v>
      </c>
      <c r="O128" s="36"/>
      <c r="P128" s="36"/>
      <c r="Q128" s="37"/>
      <c r="R128" s="11"/>
    </row>
    <row r="129" spans="1:25" ht="11.85" customHeight="1" x14ac:dyDescent="0.2">
      <c r="A129" s="22" t="s">
        <v>148</v>
      </c>
      <c r="B129" s="35" t="s">
        <v>21</v>
      </c>
      <c r="C129" s="36"/>
      <c r="D129" s="37"/>
      <c r="E129" s="35" t="s">
        <v>21</v>
      </c>
      <c r="F129" s="36"/>
      <c r="G129" s="37"/>
      <c r="H129" s="35" t="s">
        <v>21</v>
      </c>
      <c r="I129" s="37"/>
      <c r="J129" s="35" t="s">
        <v>21</v>
      </c>
      <c r="K129" s="36"/>
      <c r="L129" s="36"/>
      <c r="M129" s="37"/>
      <c r="N129" s="35" t="s">
        <v>21</v>
      </c>
      <c r="O129" s="36"/>
      <c r="P129" s="36"/>
      <c r="Q129" s="37"/>
      <c r="R129" s="11"/>
    </row>
    <row r="130" spans="1:25" ht="11.85" customHeight="1" x14ac:dyDescent="0.2">
      <c r="A130" s="22" t="s">
        <v>149</v>
      </c>
      <c r="B130" s="35">
        <v>10000</v>
      </c>
      <c r="C130" s="36"/>
      <c r="D130" s="37"/>
      <c r="E130" s="35" t="s">
        <v>21</v>
      </c>
      <c r="F130" s="36"/>
      <c r="G130" s="37"/>
      <c r="H130" s="35" t="s">
        <v>21</v>
      </c>
      <c r="I130" s="37"/>
      <c r="J130" s="35" t="s">
        <v>21</v>
      </c>
      <c r="K130" s="36"/>
      <c r="L130" s="36"/>
      <c r="M130" s="37"/>
      <c r="N130" s="35" t="s">
        <v>21</v>
      </c>
      <c r="O130" s="36"/>
      <c r="P130" s="36"/>
      <c r="Q130" s="37"/>
      <c r="R130" s="11"/>
    </row>
    <row r="131" spans="1:25" ht="11.1" customHeight="1" x14ac:dyDescent="0.2">
      <c r="A131" s="23" t="s">
        <v>150</v>
      </c>
      <c r="B131" s="30">
        <v>7751417</v>
      </c>
      <c r="C131" s="31"/>
      <c r="D131" s="32"/>
      <c r="E131" s="30">
        <v>1475909.54</v>
      </c>
      <c r="F131" s="31"/>
      <c r="G131" s="32"/>
      <c r="H131" s="30">
        <v>1331322.1499999999</v>
      </c>
      <c r="I131" s="32"/>
      <c r="J131" s="30">
        <v>1330392.1499999999</v>
      </c>
      <c r="K131" s="31"/>
      <c r="L131" s="31"/>
      <c r="M131" s="32"/>
      <c r="N131" s="30">
        <v>144587.39000000001</v>
      </c>
      <c r="O131" s="31"/>
      <c r="P131" s="31"/>
      <c r="Q131" s="32"/>
      <c r="R131" s="11"/>
    </row>
    <row r="132" spans="1:25" ht="11.85" customHeight="1" x14ac:dyDescent="0.2">
      <c r="A132" s="12" t="s">
        <v>151</v>
      </c>
      <c r="B132" s="51">
        <v>54631059.509999998</v>
      </c>
      <c r="C132" s="52"/>
      <c r="D132" s="53"/>
      <c r="E132" s="51">
        <v>4386649.34</v>
      </c>
      <c r="F132" s="52"/>
      <c r="G132" s="53"/>
      <c r="H132" s="51">
        <v>1512000.43</v>
      </c>
      <c r="I132" s="53"/>
      <c r="J132" s="51">
        <v>1463154.09</v>
      </c>
      <c r="K132" s="52"/>
      <c r="L132" s="52"/>
      <c r="M132" s="53"/>
      <c r="N132" s="51">
        <v>2874648.91</v>
      </c>
      <c r="O132" s="52"/>
      <c r="P132" s="52"/>
      <c r="Q132" s="53"/>
      <c r="R132" s="11"/>
    </row>
    <row r="133" spans="1:25" ht="35.450000000000003" customHeight="1" x14ac:dyDescent="0.2">
      <c r="A133" s="8" t="s">
        <v>152</v>
      </c>
      <c r="B133" s="38" t="s">
        <v>51</v>
      </c>
      <c r="C133" s="39"/>
      <c r="D133" s="40"/>
      <c r="E133" s="38" t="s">
        <v>52</v>
      </c>
      <c r="F133" s="39"/>
      <c r="G133" s="40"/>
      <c r="H133" s="38" t="s">
        <v>53</v>
      </c>
      <c r="I133" s="40"/>
      <c r="J133" s="41" t="s">
        <v>54</v>
      </c>
      <c r="K133" s="39"/>
      <c r="L133" s="39"/>
      <c r="M133" s="42"/>
      <c r="N133" s="50" t="s">
        <v>55</v>
      </c>
      <c r="O133" s="39"/>
      <c r="P133" s="39"/>
      <c r="Q133" s="42"/>
      <c r="R133" s="3"/>
    </row>
    <row r="134" spans="1:25" ht="11.1" customHeight="1" x14ac:dyDescent="0.2">
      <c r="A134" s="21" t="s">
        <v>153</v>
      </c>
      <c r="B134" s="43">
        <v>399352409.32999998</v>
      </c>
      <c r="C134" s="44"/>
      <c r="D134" s="45"/>
      <c r="E134" s="43">
        <v>171431959.41</v>
      </c>
      <c r="F134" s="44"/>
      <c r="G134" s="45"/>
      <c r="H134" s="43">
        <v>103714532.34</v>
      </c>
      <c r="I134" s="45"/>
      <c r="J134" s="43">
        <v>103410695.7</v>
      </c>
      <c r="K134" s="44"/>
      <c r="L134" s="44"/>
      <c r="M134" s="45"/>
      <c r="N134" s="43">
        <v>67717427.069999993</v>
      </c>
      <c r="O134" s="44"/>
      <c r="P134" s="44"/>
      <c r="Q134" s="45"/>
      <c r="R134" s="11"/>
    </row>
    <row r="135" spans="1:25" ht="11.85" customHeight="1" x14ac:dyDescent="0.2">
      <c r="A135" s="22" t="s">
        <v>154</v>
      </c>
      <c r="B135" s="35">
        <v>387414011.32999998</v>
      </c>
      <c r="C135" s="36"/>
      <c r="D135" s="37"/>
      <c r="E135" s="35">
        <v>170608942.72</v>
      </c>
      <c r="F135" s="36"/>
      <c r="G135" s="37"/>
      <c r="H135" s="35">
        <v>102949095.34</v>
      </c>
      <c r="I135" s="37"/>
      <c r="J135" s="35">
        <v>102645258.7</v>
      </c>
      <c r="K135" s="36"/>
      <c r="L135" s="36"/>
      <c r="M135" s="37"/>
      <c r="N135" s="35">
        <v>67659847.379999995</v>
      </c>
      <c r="O135" s="36"/>
      <c r="P135" s="36"/>
      <c r="Q135" s="37"/>
      <c r="R135" s="11"/>
    </row>
    <row r="136" spans="1:25" ht="11.85" customHeight="1" x14ac:dyDescent="0.2">
      <c r="A136" s="22" t="s">
        <v>155</v>
      </c>
      <c r="B136" s="35">
        <v>261495186.16</v>
      </c>
      <c r="C136" s="36"/>
      <c r="D136" s="37"/>
      <c r="E136" s="35">
        <v>121446625.18000001</v>
      </c>
      <c r="F136" s="36"/>
      <c r="G136" s="37"/>
      <c r="H136" s="35">
        <v>77325895.799999997</v>
      </c>
      <c r="I136" s="37"/>
      <c r="J136" s="35">
        <v>77325895.799999997</v>
      </c>
      <c r="K136" s="36"/>
      <c r="L136" s="36"/>
      <c r="M136" s="37"/>
      <c r="N136" s="35">
        <v>44120729.380000003</v>
      </c>
      <c r="O136" s="36"/>
      <c r="P136" s="36"/>
      <c r="Q136" s="37"/>
      <c r="R136" s="11"/>
    </row>
    <row r="137" spans="1:25" ht="11.85" customHeight="1" x14ac:dyDescent="0.2">
      <c r="A137" s="22" t="s">
        <v>156</v>
      </c>
      <c r="B137" s="35" t="s">
        <v>21</v>
      </c>
      <c r="C137" s="36"/>
      <c r="D137" s="37"/>
      <c r="E137" s="35" t="s">
        <v>21</v>
      </c>
      <c r="F137" s="36"/>
      <c r="G137" s="37"/>
      <c r="H137" s="35" t="s">
        <v>21</v>
      </c>
      <c r="I137" s="37"/>
      <c r="J137" s="35" t="s">
        <v>21</v>
      </c>
      <c r="K137" s="36"/>
      <c r="L137" s="36"/>
      <c r="M137" s="37"/>
      <c r="N137" s="35" t="s">
        <v>21</v>
      </c>
      <c r="O137" s="36"/>
      <c r="P137" s="36"/>
      <c r="Q137" s="37"/>
      <c r="R137" s="11"/>
    </row>
    <row r="138" spans="1:25" ht="11.1" customHeight="1" x14ac:dyDescent="0.2">
      <c r="A138" s="22" t="s">
        <v>157</v>
      </c>
      <c r="B138" s="35">
        <v>20517670</v>
      </c>
      <c r="C138" s="36"/>
      <c r="D138" s="37"/>
      <c r="E138" s="35">
        <v>5627037</v>
      </c>
      <c r="F138" s="36"/>
      <c r="G138" s="37"/>
      <c r="H138" s="35">
        <v>3331045</v>
      </c>
      <c r="I138" s="37"/>
      <c r="J138" s="35">
        <v>3295825</v>
      </c>
      <c r="K138" s="36"/>
      <c r="L138" s="36"/>
      <c r="M138" s="37"/>
      <c r="N138" s="35">
        <v>2295992</v>
      </c>
      <c r="O138" s="36"/>
      <c r="P138" s="36"/>
      <c r="Q138" s="37"/>
      <c r="R138" s="11"/>
      <c r="W138" s="14" t="s">
        <v>176</v>
      </c>
      <c r="X138" s="14"/>
    </row>
    <row r="139" spans="1:25" ht="11.85" customHeight="1" x14ac:dyDescent="0.2">
      <c r="A139" s="22" t="s">
        <v>158</v>
      </c>
      <c r="B139" s="35">
        <v>105401155.17</v>
      </c>
      <c r="C139" s="36"/>
      <c r="D139" s="37"/>
      <c r="E139" s="35">
        <v>43535280.539999999</v>
      </c>
      <c r="F139" s="36"/>
      <c r="G139" s="37"/>
      <c r="H139" s="35">
        <v>22292154.539999999</v>
      </c>
      <c r="I139" s="37"/>
      <c r="J139" s="35">
        <v>22023537.899999999</v>
      </c>
      <c r="K139" s="36"/>
      <c r="L139" s="36"/>
      <c r="M139" s="37"/>
      <c r="N139" s="35">
        <v>21243126</v>
      </c>
      <c r="O139" s="36"/>
      <c r="P139" s="36"/>
      <c r="Q139" s="37"/>
      <c r="R139" s="11"/>
      <c r="X139" s="14">
        <f>71.56+5.01+39.77+20.46+72.75+4.45+194.43+47.24</f>
        <v>455.67</v>
      </c>
      <c r="Y139" t="s">
        <v>177</v>
      </c>
    </row>
    <row r="140" spans="1:25" ht="11.85" customHeight="1" x14ac:dyDescent="0.2">
      <c r="A140" s="22" t="s">
        <v>159</v>
      </c>
      <c r="B140" s="35">
        <v>11938398</v>
      </c>
      <c r="C140" s="36"/>
      <c r="D140" s="37"/>
      <c r="E140" s="35">
        <v>823016.69</v>
      </c>
      <c r="F140" s="36"/>
      <c r="G140" s="37"/>
      <c r="H140" s="35">
        <v>765437</v>
      </c>
      <c r="I140" s="37"/>
      <c r="J140" s="35">
        <v>765437</v>
      </c>
      <c r="K140" s="36"/>
      <c r="L140" s="36"/>
      <c r="M140" s="37"/>
      <c r="N140" s="35">
        <v>57579.69</v>
      </c>
      <c r="O140" s="36"/>
      <c r="P140" s="36"/>
      <c r="Q140" s="37"/>
      <c r="R140" s="11"/>
      <c r="X140" s="14">
        <f>9007.19+13076.1</f>
        <v>22083.29</v>
      </c>
      <c r="Y140" s="13">
        <f>SUM(V152,X152)</f>
        <v>1399663.02</v>
      </c>
    </row>
    <row r="141" spans="1:25" ht="11.85" customHeight="1" x14ac:dyDescent="0.2">
      <c r="A141" s="22" t="s">
        <v>160</v>
      </c>
      <c r="B141" s="35" t="s">
        <v>21</v>
      </c>
      <c r="C141" s="36"/>
      <c r="D141" s="37"/>
      <c r="E141" s="35" t="s">
        <v>21</v>
      </c>
      <c r="F141" s="36"/>
      <c r="G141" s="37"/>
      <c r="H141" s="35" t="s">
        <v>21</v>
      </c>
      <c r="I141" s="37"/>
      <c r="J141" s="35" t="s">
        <v>21</v>
      </c>
      <c r="K141" s="36"/>
      <c r="L141" s="36"/>
      <c r="M141" s="37"/>
      <c r="N141" s="35" t="s">
        <v>21</v>
      </c>
      <c r="O141" s="36"/>
      <c r="P141" s="36"/>
      <c r="Q141" s="37"/>
      <c r="R141" s="11"/>
      <c r="X141" s="14">
        <f>95282+78020.71+5803.78+872.91</f>
        <v>179979.40000000002</v>
      </c>
    </row>
    <row r="142" spans="1:25" ht="11.1" customHeight="1" x14ac:dyDescent="0.2">
      <c r="A142" s="24" t="s">
        <v>161</v>
      </c>
      <c r="B142" s="30">
        <v>11938398</v>
      </c>
      <c r="C142" s="31"/>
      <c r="D142" s="32"/>
      <c r="E142" s="30">
        <v>823016.69</v>
      </c>
      <c r="F142" s="31"/>
      <c r="G142" s="32"/>
      <c r="H142" s="30">
        <v>765437</v>
      </c>
      <c r="I142" s="32"/>
      <c r="J142" s="30">
        <v>765437</v>
      </c>
      <c r="K142" s="31"/>
      <c r="L142" s="31"/>
      <c r="M142" s="32"/>
      <c r="N142" s="30">
        <v>57579.69</v>
      </c>
      <c r="O142" s="31"/>
      <c r="P142" s="31"/>
      <c r="Q142" s="32"/>
      <c r="R142" s="11"/>
      <c r="X142" s="14">
        <v>303000</v>
      </c>
    </row>
    <row r="143" spans="1:25" ht="11.8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X143" s="14">
        <f>113637.96+49995.27+2557.8+4358.7+4559.1</f>
        <v>175108.83000000002</v>
      </c>
    </row>
    <row r="144" spans="1:25" ht="34.700000000000003" customHeight="1" x14ac:dyDescent="0.2">
      <c r="A144" s="8" t="s">
        <v>162</v>
      </c>
      <c r="B144" s="38" t="s">
        <v>163</v>
      </c>
      <c r="C144" s="39"/>
      <c r="D144" s="39"/>
      <c r="E144" s="39"/>
      <c r="F144" s="39"/>
      <c r="G144" s="40"/>
      <c r="H144" s="41" t="s">
        <v>164</v>
      </c>
      <c r="I144" s="39"/>
      <c r="J144" s="39"/>
      <c r="K144" s="39"/>
      <c r="L144" s="39"/>
      <c r="M144" s="39"/>
      <c r="N144" s="39"/>
      <c r="O144" s="39"/>
      <c r="P144" s="39"/>
      <c r="Q144" s="42"/>
      <c r="R144" s="3"/>
      <c r="U144" s="14" t="s">
        <v>175</v>
      </c>
      <c r="V144" s="14"/>
      <c r="X144" s="14">
        <v>969.2</v>
      </c>
    </row>
    <row r="145" spans="1:24" ht="11.85" customHeight="1" x14ac:dyDescent="0.2">
      <c r="A145" s="21" t="s">
        <v>165</v>
      </c>
      <c r="B145" s="43">
        <v>22013408.75</v>
      </c>
      <c r="C145" s="44"/>
      <c r="D145" s="44"/>
      <c r="E145" s="44"/>
      <c r="F145" s="44"/>
      <c r="G145" s="45"/>
      <c r="H145" s="43">
        <v>4843970</v>
      </c>
      <c r="I145" s="44"/>
      <c r="J145" s="44"/>
      <c r="K145" s="44"/>
      <c r="L145" s="44"/>
      <c r="M145" s="44"/>
      <c r="N145" s="44"/>
      <c r="O145" s="44"/>
      <c r="P145" s="44"/>
      <c r="Q145" s="45"/>
      <c r="R145" s="11"/>
      <c r="V145" s="14">
        <v>60300</v>
      </c>
      <c r="X145" s="14">
        <v>138.5</v>
      </c>
    </row>
    <row r="146" spans="1:24" ht="11.85" customHeight="1" x14ac:dyDescent="0.2">
      <c r="A146" s="22" t="s">
        <v>166</v>
      </c>
      <c r="B146" s="35">
        <v>81679774.849999994</v>
      </c>
      <c r="C146" s="36"/>
      <c r="D146" s="36"/>
      <c r="E146" s="36"/>
      <c r="F146" s="36"/>
      <c r="G146" s="37"/>
      <c r="H146" s="35">
        <v>1801272.85</v>
      </c>
      <c r="I146" s="36"/>
      <c r="J146" s="36"/>
      <c r="K146" s="36"/>
      <c r="L146" s="36"/>
      <c r="M146" s="36"/>
      <c r="N146" s="36"/>
      <c r="O146" s="36"/>
      <c r="P146" s="36"/>
      <c r="Q146" s="37"/>
      <c r="R146" s="11"/>
      <c r="S146" s="13">
        <f>J63+H107</f>
        <v>64535464.010000005</v>
      </c>
      <c r="V146" s="14">
        <v>4121.2</v>
      </c>
      <c r="X146" s="14">
        <f>6734.04+6734.04</f>
        <v>13468.08</v>
      </c>
    </row>
    <row r="147" spans="1:24" ht="11.85" customHeight="1" x14ac:dyDescent="0.2">
      <c r="A147" s="22" t="s">
        <v>167</v>
      </c>
      <c r="B147" s="35">
        <v>64535464.009999998</v>
      </c>
      <c r="C147" s="36"/>
      <c r="D147" s="36"/>
      <c r="E147" s="36"/>
      <c r="F147" s="36"/>
      <c r="G147" s="37"/>
      <c r="H147" s="35">
        <f>Y140</f>
        <v>1399663.02</v>
      </c>
      <c r="I147" s="36"/>
      <c r="J147" s="36"/>
      <c r="K147" s="36"/>
      <c r="L147" s="36"/>
      <c r="M147" s="36"/>
      <c r="N147" s="36"/>
      <c r="O147" s="36"/>
      <c r="P147" s="36"/>
      <c r="Q147" s="37"/>
      <c r="R147" s="11"/>
      <c r="S147" s="13">
        <f>B146-B147</f>
        <v>17144310.839999996</v>
      </c>
      <c r="V147" s="14">
        <v>146826.18</v>
      </c>
      <c r="X147" s="14">
        <f>14394.19+1843.25+20914.68+556.96+20914.68+20914.68</f>
        <v>79538.44</v>
      </c>
    </row>
    <row r="148" spans="1:24" ht="11.1" customHeight="1" x14ac:dyDescent="0.2">
      <c r="A148" s="22" t="s">
        <v>168</v>
      </c>
      <c r="B148" s="35">
        <f>B145+B146-B147</f>
        <v>39157719.589999996</v>
      </c>
      <c r="C148" s="36"/>
      <c r="D148" s="36"/>
      <c r="E148" s="36"/>
      <c r="F148" s="36"/>
      <c r="G148" s="37"/>
      <c r="H148" s="35">
        <f>H145+H146-H147</f>
        <v>5245579.83</v>
      </c>
      <c r="I148" s="36"/>
      <c r="J148" s="36"/>
      <c r="K148" s="36"/>
      <c r="L148" s="36"/>
      <c r="M148" s="36"/>
      <c r="N148" s="36"/>
      <c r="O148" s="36"/>
      <c r="P148" s="36"/>
      <c r="Q148" s="37"/>
      <c r="R148" s="11"/>
      <c r="V148" s="14">
        <v>135078.01999999999</v>
      </c>
      <c r="X148" s="14">
        <v>0</v>
      </c>
    </row>
    <row r="149" spans="1:24" ht="11.85" customHeight="1" x14ac:dyDescent="0.2">
      <c r="A149" s="22" t="s">
        <v>169</v>
      </c>
      <c r="B149" s="35">
        <v>0</v>
      </c>
      <c r="C149" s="36"/>
      <c r="D149" s="36"/>
      <c r="E149" s="36"/>
      <c r="F149" s="36"/>
      <c r="G149" s="37"/>
      <c r="H149" s="35">
        <v>0</v>
      </c>
      <c r="I149" s="36"/>
      <c r="J149" s="36"/>
      <c r="K149" s="36"/>
      <c r="L149" s="36"/>
      <c r="M149" s="36"/>
      <c r="N149" s="36"/>
      <c r="O149" s="36"/>
      <c r="P149" s="36"/>
      <c r="Q149" s="37"/>
      <c r="R149" s="11"/>
      <c r="V149" s="14">
        <v>49824.09</v>
      </c>
      <c r="X149" s="14">
        <v>0</v>
      </c>
    </row>
    <row r="150" spans="1:24" ht="11.85" customHeight="1" x14ac:dyDescent="0.2">
      <c r="A150" s="22" t="s">
        <v>170</v>
      </c>
      <c r="B150" s="35">
        <v>0</v>
      </c>
      <c r="C150" s="36"/>
      <c r="D150" s="36"/>
      <c r="E150" s="36"/>
      <c r="F150" s="36"/>
      <c r="G150" s="37"/>
      <c r="H150" s="35">
        <v>0</v>
      </c>
      <c r="I150" s="36"/>
      <c r="J150" s="36"/>
      <c r="K150" s="36"/>
      <c r="L150" s="36"/>
      <c r="M150" s="36"/>
      <c r="N150" s="36"/>
      <c r="O150" s="36"/>
      <c r="P150" s="36"/>
      <c r="Q150" s="37"/>
      <c r="R150" s="11"/>
      <c r="V150" s="14">
        <v>135078.01999999999</v>
      </c>
      <c r="X150" s="14">
        <v>0</v>
      </c>
    </row>
    <row r="151" spans="1:24" ht="11.85" customHeight="1" x14ac:dyDescent="0.2">
      <c r="A151" s="24" t="s">
        <v>171</v>
      </c>
      <c r="B151" s="30">
        <f>B148+B149-B150</f>
        <v>39157719.589999996</v>
      </c>
      <c r="C151" s="31"/>
      <c r="D151" s="31"/>
      <c r="E151" s="31"/>
      <c r="F151" s="31"/>
      <c r="G151" s="32"/>
      <c r="H151" s="30">
        <f>H148+H149-H150</f>
        <v>5245579.83</v>
      </c>
      <c r="I151" s="31"/>
      <c r="J151" s="31"/>
      <c r="K151" s="31"/>
      <c r="L151" s="31"/>
      <c r="M151" s="31"/>
      <c r="N151" s="31"/>
      <c r="O151" s="31"/>
      <c r="P151" s="31"/>
      <c r="Q151" s="32"/>
      <c r="R151" s="11"/>
      <c r="V151" s="14">
        <v>93694.1</v>
      </c>
      <c r="X151" s="14">
        <v>0</v>
      </c>
    </row>
    <row r="152" spans="1:24" ht="11.1" customHeight="1" x14ac:dyDescent="0.2">
      <c r="A152" s="33" t="s">
        <v>172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U152" t="s">
        <v>174</v>
      </c>
      <c r="V152" s="14">
        <f>SUM(V145:V151)</f>
        <v>624921.61</v>
      </c>
      <c r="W152" t="s">
        <v>174</v>
      </c>
      <c r="X152" s="14">
        <f>SUM(X139:X151)</f>
        <v>774741.40999999992</v>
      </c>
    </row>
    <row r="153" spans="1:24" ht="87.75" customHeight="1" x14ac:dyDescent="0.2">
      <c r="A153" s="34" t="s">
        <v>173</v>
      </c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24" ht="5.85" customHeight="1" x14ac:dyDescent="0.2"/>
    <row r="155" spans="1:24" ht="11.85" customHeight="1" x14ac:dyDescent="0.2"/>
    <row r="156" spans="1:24" ht="5.0999999999999996" customHeight="1" x14ac:dyDescent="0.2"/>
    <row r="157" spans="1:24" ht="11.85" customHeight="1" x14ac:dyDescent="0.2"/>
    <row r="158" spans="1:24" ht="5.85" customHeight="1" x14ac:dyDescent="0.2"/>
    <row r="159" spans="1:24" ht="46.7" customHeight="1" x14ac:dyDescent="0.2"/>
    <row r="160" spans="1:24" ht="46.7" customHeight="1" x14ac:dyDescent="0.2"/>
  </sheetData>
  <mergeCells count="433">
    <mergeCell ref="A1:C1"/>
    <mergeCell ref="A2:C2"/>
    <mergeCell ref="A3:L3"/>
    <mergeCell ref="A4:C4"/>
    <mergeCell ref="A5:C5"/>
    <mergeCell ref="A7:C7"/>
    <mergeCell ref="L7:Q7"/>
    <mergeCell ref="A8:Q8"/>
    <mergeCell ref="B9:G9"/>
    <mergeCell ref="H9:Q9"/>
    <mergeCell ref="B10:G10"/>
    <mergeCell ref="H10:Q10"/>
    <mergeCell ref="B11:G11"/>
    <mergeCell ref="H11:Q11"/>
    <mergeCell ref="B12:G12"/>
    <mergeCell ref="H12:Q12"/>
    <mergeCell ref="B13:G13"/>
    <mergeCell ref="H13:Q13"/>
    <mergeCell ref="B14:G14"/>
    <mergeCell ref="H14:Q14"/>
    <mergeCell ref="B15:G15"/>
    <mergeCell ref="H15:Q15"/>
    <mergeCell ref="B16:G16"/>
    <mergeCell ref="H16:Q16"/>
    <mergeCell ref="B17:G17"/>
    <mergeCell ref="H17:Q17"/>
    <mergeCell ref="B18:G18"/>
    <mergeCell ref="H18:Q18"/>
    <mergeCell ref="B19:G19"/>
    <mergeCell ref="H19:Q19"/>
    <mergeCell ref="B20:G20"/>
    <mergeCell ref="H20:Q20"/>
    <mergeCell ref="B21:G21"/>
    <mergeCell ref="H21:Q21"/>
    <mergeCell ref="B22:G22"/>
    <mergeCell ref="H22:Q22"/>
    <mergeCell ref="B23:G23"/>
    <mergeCell ref="H23:Q23"/>
    <mergeCell ref="B24:G24"/>
    <mergeCell ref="H24:Q24"/>
    <mergeCell ref="B25:G25"/>
    <mergeCell ref="H25:Q25"/>
    <mergeCell ref="B26:G26"/>
    <mergeCell ref="H26:Q26"/>
    <mergeCell ref="B27:G27"/>
    <mergeCell ref="H27:Q27"/>
    <mergeCell ref="A29:Q29"/>
    <mergeCell ref="B30:G30"/>
    <mergeCell ref="H30:Q30"/>
    <mergeCell ref="B31:G31"/>
    <mergeCell ref="H31:Q31"/>
    <mergeCell ref="B32:G32"/>
    <mergeCell ref="H32:Q32"/>
    <mergeCell ref="B33:G33"/>
    <mergeCell ref="H33:Q33"/>
    <mergeCell ref="B34:G34"/>
    <mergeCell ref="H34:Q34"/>
    <mergeCell ref="B35:G35"/>
    <mergeCell ref="H35:Q35"/>
    <mergeCell ref="B36:G36"/>
    <mergeCell ref="H36:Q36"/>
    <mergeCell ref="B37:G37"/>
    <mergeCell ref="H37:Q37"/>
    <mergeCell ref="B38:G38"/>
    <mergeCell ref="H38:Q38"/>
    <mergeCell ref="B39:G39"/>
    <mergeCell ref="H39:Q39"/>
    <mergeCell ref="B40:G40"/>
    <mergeCell ref="H40:Q40"/>
    <mergeCell ref="A42:Q42"/>
    <mergeCell ref="B43:G43"/>
    <mergeCell ref="H43:Q43"/>
    <mergeCell ref="B44:G44"/>
    <mergeCell ref="H44:Q44"/>
    <mergeCell ref="B46:Q46"/>
    <mergeCell ref="B47:Q47"/>
    <mergeCell ref="B48:Q48"/>
    <mergeCell ref="B49:Q49"/>
    <mergeCell ref="B50:Q50"/>
    <mergeCell ref="B52:D52"/>
    <mergeCell ref="E52:G52"/>
    <mergeCell ref="H52:I52"/>
    <mergeCell ref="J52:M52"/>
    <mergeCell ref="N52:Q52"/>
    <mergeCell ref="B53:D53"/>
    <mergeCell ref="E53:G53"/>
    <mergeCell ref="H53:I53"/>
    <mergeCell ref="J53:M53"/>
    <mergeCell ref="N53:Q53"/>
    <mergeCell ref="B54:D54"/>
    <mergeCell ref="E54:G54"/>
    <mergeCell ref="H54:I54"/>
    <mergeCell ref="J54:M54"/>
    <mergeCell ref="N54:Q54"/>
    <mergeCell ref="B55:D55"/>
    <mergeCell ref="E55:G55"/>
    <mergeCell ref="H55:I55"/>
    <mergeCell ref="J55:M55"/>
    <mergeCell ref="N55:Q55"/>
    <mergeCell ref="B56:D56"/>
    <mergeCell ref="E56:G56"/>
    <mergeCell ref="H56:I56"/>
    <mergeCell ref="J56:M56"/>
    <mergeCell ref="N56:Q56"/>
    <mergeCell ref="B57:D57"/>
    <mergeCell ref="E57:G57"/>
    <mergeCell ref="H57:I57"/>
    <mergeCell ref="J57:M57"/>
    <mergeCell ref="N57:Q57"/>
    <mergeCell ref="B58:D58"/>
    <mergeCell ref="E58:G58"/>
    <mergeCell ref="H58:I58"/>
    <mergeCell ref="J58:M58"/>
    <mergeCell ref="N58:Q58"/>
    <mergeCell ref="B59:D59"/>
    <mergeCell ref="E59:G59"/>
    <mergeCell ref="H59:I59"/>
    <mergeCell ref="J59:M59"/>
    <mergeCell ref="N59:Q59"/>
    <mergeCell ref="B60:D60"/>
    <mergeCell ref="E60:G60"/>
    <mergeCell ref="H60:I60"/>
    <mergeCell ref="J60:M60"/>
    <mergeCell ref="N60:Q60"/>
    <mergeCell ref="B61:D61"/>
    <mergeCell ref="E61:G61"/>
    <mergeCell ref="H61:I61"/>
    <mergeCell ref="J61:M61"/>
    <mergeCell ref="N61:Q61"/>
    <mergeCell ref="B62:D62"/>
    <mergeCell ref="E62:G62"/>
    <mergeCell ref="H62:I62"/>
    <mergeCell ref="J62:M62"/>
    <mergeCell ref="N62:Q62"/>
    <mergeCell ref="B63:D63"/>
    <mergeCell ref="E63:G63"/>
    <mergeCell ref="H63:I63"/>
    <mergeCell ref="J63:M63"/>
    <mergeCell ref="N63:Q63"/>
    <mergeCell ref="A65:Q65"/>
    <mergeCell ref="B66:D66"/>
    <mergeCell ref="E66:G66"/>
    <mergeCell ref="H66:I66"/>
    <mergeCell ref="J66:M66"/>
    <mergeCell ref="N66:Q66"/>
    <mergeCell ref="B67:D67"/>
    <mergeCell ref="E67:G67"/>
    <mergeCell ref="H67:I67"/>
    <mergeCell ref="J67:M67"/>
    <mergeCell ref="N67:Q67"/>
    <mergeCell ref="B68:D68"/>
    <mergeCell ref="E68:G68"/>
    <mergeCell ref="H68:I68"/>
    <mergeCell ref="J68:M68"/>
    <mergeCell ref="N68:Q68"/>
    <mergeCell ref="B69:D69"/>
    <mergeCell ref="E69:G69"/>
    <mergeCell ref="H69:I69"/>
    <mergeCell ref="J69:M69"/>
    <mergeCell ref="N69:Q69"/>
    <mergeCell ref="B70:D70"/>
    <mergeCell ref="E70:G70"/>
    <mergeCell ref="H70:I70"/>
    <mergeCell ref="J70:M70"/>
    <mergeCell ref="N70:Q70"/>
    <mergeCell ref="B71:D71"/>
    <mergeCell ref="E71:G71"/>
    <mergeCell ref="H71:I71"/>
    <mergeCell ref="J71:M71"/>
    <mergeCell ref="N71:Q71"/>
    <mergeCell ref="B72:D72"/>
    <mergeCell ref="E72:G72"/>
    <mergeCell ref="H72:I72"/>
    <mergeCell ref="J72:M72"/>
    <mergeCell ref="N72:Q72"/>
    <mergeCell ref="B73:E73"/>
    <mergeCell ref="F73:H73"/>
    <mergeCell ref="I73:N73"/>
    <mergeCell ref="O73:Q73"/>
    <mergeCell ref="B74:E74"/>
    <mergeCell ref="F74:H74"/>
    <mergeCell ref="I74:N74"/>
    <mergeCell ref="O74:Q74"/>
    <mergeCell ref="B75:E75"/>
    <mergeCell ref="F75:H75"/>
    <mergeCell ref="I75:N75"/>
    <mergeCell ref="O75:Q75"/>
    <mergeCell ref="B76:E76"/>
    <mergeCell ref="F76:H76"/>
    <mergeCell ref="I76:N76"/>
    <mergeCell ref="O76:Q76"/>
    <mergeCell ref="B78:E78"/>
    <mergeCell ref="F78:H78"/>
    <mergeCell ref="I78:N78"/>
    <mergeCell ref="O78:Q78"/>
    <mergeCell ref="B79:E79"/>
    <mergeCell ref="F79:H79"/>
    <mergeCell ref="I79:N79"/>
    <mergeCell ref="O79:Q79"/>
    <mergeCell ref="C81:F81"/>
    <mergeCell ref="G81:H81"/>
    <mergeCell ref="I81:J81"/>
    <mergeCell ref="K81:O81"/>
    <mergeCell ref="P81:Q81"/>
    <mergeCell ref="C82:F82"/>
    <mergeCell ref="G82:H82"/>
    <mergeCell ref="I82:J82"/>
    <mergeCell ref="K82:O82"/>
    <mergeCell ref="P82:Q82"/>
    <mergeCell ref="C83:F83"/>
    <mergeCell ref="G83:H83"/>
    <mergeCell ref="I83:J83"/>
    <mergeCell ref="K83:O83"/>
    <mergeCell ref="P83:Q83"/>
    <mergeCell ref="C84:F84"/>
    <mergeCell ref="G84:H84"/>
    <mergeCell ref="I84:J84"/>
    <mergeCell ref="K84:O84"/>
    <mergeCell ref="P84:Q84"/>
    <mergeCell ref="A86:Q86"/>
    <mergeCell ref="B87:D87"/>
    <mergeCell ref="E87:G87"/>
    <mergeCell ref="H87:I87"/>
    <mergeCell ref="J87:M87"/>
    <mergeCell ref="N87:Q87"/>
    <mergeCell ref="B88:D88"/>
    <mergeCell ref="E88:G88"/>
    <mergeCell ref="H88:I88"/>
    <mergeCell ref="J88:M88"/>
    <mergeCell ref="N88:Q88"/>
    <mergeCell ref="B89:D89"/>
    <mergeCell ref="E89:G89"/>
    <mergeCell ref="H89:I89"/>
    <mergeCell ref="J89:M89"/>
    <mergeCell ref="N89:Q89"/>
    <mergeCell ref="B90:D90"/>
    <mergeCell ref="E90:G90"/>
    <mergeCell ref="H90:I90"/>
    <mergeCell ref="J90:M90"/>
    <mergeCell ref="N90:Q90"/>
    <mergeCell ref="B91:D91"/>
    <mergeCell ref="E91:G91"/>
    <mergeCell ref="H91:I91"/>
    <mergeCell ref="J91:M91"/>
    <mergeCell ref="N91:Q91"/>
    <mergeCell ref="B92:D92"/>
    <mergeCell ref="E92:G92"/>
    <mergeCell ref="H92:I92"/>
    <mergeCell ref="J92:M92"/>
    <mergeCell ref="N92:Q92"/>
    <mergeCell ref="A94:M94"/>
    <mergeCell ref="N94:Q94"/>
    <mergeCell ref="A95:M95"/>
    <mergeCell ref="N95:Q95"/>
    <mergeCell ref="A96:M96"/>
    <mergeCell ref="N96:Q96"/>
    <mergeCell ref="A97:M97"/>
    <mergeCell ref="N97:Q97"/>
    <mergeCell ref="A98:M98"/>
    <mergeCell ref="N98:Q98"/>
    <mergeCell ref="A99:M99"/>
    <mergeCell ref="N99:Q99"/>
    <mergeCell ref="A100:M100"/>
    <mergeCell ref="N100:Q100"/>
    <mergeCell ref="B102:G102"/>
    <mergeCell ref="H102:M102"/>
    <mergeCell ref="N102:Q102"/>
    <mergeCell ref="B103:G103"/>
    <mergeCell ref="H103:M103"/>
    <mergeCell ref="N103:Q103"/>
    <mergeCell ref="B104:D104"/>
    <mergeCell ref="E104:G104"/>
    <mergeCell ref="H104:I104"/>
    <mergeCell ref="J104:M104"/>
    <mergeCell ref="N104:Q104"/>
    <mergeCell ref="B105:D105"/>
    <mergeCell ref="E105:G105"/>
    <mergeCell ref="H105:I105"/>
    <mergeCell ref="J105:M105"/>
    <mergeCell ref="N105:Q105"/>
    <mergeCell ref="B106:D106"/>
    <mergeCell ref="E106:G106"/>
    <mergeCell ref="H106:I106"/>
    <mergeCell ref="J106:M106"/>
    <mergeCell ref="N106:Q106"/>
    <mergeCell ref="B107:D107"/>
    <mergeCell ref="E107:G107"/>
    <mergeCell ref="H107:I107"/>
    <mergeCell ref="J107:M107"/>
    <mergeCell ref="N107:Q107"/>
    <mergeCell ref="B108:D108"/>
    <mergeCell ref="E108:G108"/>
    <mergeCell ref="H108:I108"/>
    <mergeCell ref="J108:M108"/>
    <mergeCell ref="N108:Q108"/>
    <mergeCell ref="A110:Q110"/>
    <mergeCell ref="B111:G111"/>
    <mergeCell ref="H111:Q111"/>
    <mergeCell ref="B112:G112"/>
    <mergeCell ref="H112:Q112"/>
    <mergeCell ref="B113:G113"/>
    <mergeCell ref="H113:Q113"/>
    <mergeCell ref="B114:G114"/>
    <mergeCell ref="H114:Q114"/>
    <mergeCell ref="B115:G115"/>
    <mergeCell ref="H115:Q115"/>
    <mergeCell ref="B116:G116"/>
    <mergeCell ref="H116:Q116"/>
    <mergeCell ref="B117:G117"/>
    <mergeCell ref="H117:Q117"/>
    <mergeCell ref="B118:G118"/>
    <mergeCell ref="H118:Q118"/>
    <mergeCell ref="B119:G119"/>
    <mergeCell ref="H119:Q119"/>
    <mergeCell ref="B120:G120"/>
    <mergeCell ref="H120:Q120"/>
    <mergeCell ref="B121:G121"/>
    <mergeCell ref="H121:Q121"/>
    <mergeCell ref="B122:G122"/>
    <mergeCell ref="H122:Q122"/>
    <mergeCell ref="B124:D124"/>
    <mergeCell ref="E124:G124"/>
    <mergeCell ref="H124:I124"/>
    <mergeCell ref="J124:M124"/>
    <mergeCell ref="N124:Q124"/>
    <mergeCell ref="B125:D125"/>
    <mergeCell ref="E125:G125"/>
    <mergeCell ref="H125:I125"/>
    <mergeCell ref="J125:M125"/>
    <mergeCell ref="N125:Q125"/>
    <mergeCell ref="B126:D126"/>
    <mergeCell ref="E126:G126"/>
    <mergeCell ref="H126:I126"/>
    <mergeCell ref="J126:M126"/>
    <mergeCell ref="N126:Q126"/>
    <mergeCell ref="B127:D127"/>
    <mergeCell ref="E127:G127"/>
    <mergeCell ref="H127:I127"/>
    <mergeCell ref="J127:M127"/>
    <mergeCell ref="N127:Q127"/>
    <mergeCell ref="B128:D128"/>
    <mergeCell ref="E128:G128"/>
    <mergeCell ref="H128:I128"/>
    <mergeCell ref="J128:M128"/>
    <mergeCell ref="N128:Q128"/>
    <mergeCell ref="B129:D129"/>
    <mergeCell ref="E129:G129"/>
    <mergeCell ref="H129:I129"/>
    <mergeCell ref="J129:M129"/>
    <mergeCell ref="N129:Q129"/>
    <mergeCell ref="B130:D130"/>
    <mergeCell ref="E130:G130"/>
    <mergeCell ref="H130:I130"/>
    <mergeCell ref="J130:M130"/>
    <mergeCell ref="N130:Q130"/>
    <mergeCell ref="B131:D131"/>
    <mergeCell ref="E131:G131"/>
    <mergeCell ref="H131:I131"/>
    <mergeCell ref="J131:M131"/>
    <mergeCell ref="N131:Q131"/>
    <mergeCell ref="B132:D132"/>
    <mergeCell ref="E132:G132"/>
    <mergeCell ref="H132:I132"/>
    <mergeCell ref="J132:M132"/>
    <mergeCell ref="N132:Q132"/>
    <mergeCell ref="B133:D133"/>
    <mergeCell ref="E133:G133"/>
    <mergeCell ref="H133:I133"/>
    <mergeCell ref="J133:M133"/>
    <mergeCell ref="N133:Q133"/>
    <mergeCell ref="B134:D134"/>
    <mergeCell ref="E134:G134"/>
    <mergeCell ref="H134:I134"/>
    <mergeCell ref="J134:M134"/>
    <mergeCell ref="N134:Q134"/>
    <mergeCell ref="B135:D135"/>
    <mergeCell ref="E135:G135"/>
    <mergeCell ref="H135:I135"/>
    <mergeCell ref="J135:M135"/>
    <mergeCell ref="N135:Q135"/>
    <mergeCell ref="B136:D136"/>
    <mergeCell ref="E136:G136"/>
    <mergeCell ref="H136:I136"/>
    <mergeCell ref="J136:M136"/>
    <mergeCell ref="N136:Q136"/>
    <mergeCell ref="B137:D137"/>
    <mergeCell ref="E137:G137"/>
    <mergeCell ref="H137:I137"/>
    <mergeCell ref="J137:M137"/>
    <mergeCell ref="N137:Q137"/>
    <mergeCell ref="B138:D138"/>
    <mergeCell ref="E138:G138"/>
    <mergeCell ref="H138:I138"/>
    <mergeCell ref="J138:M138"/>
    <mergeCell ref="N138:Q138"/>
    <mergeCell ref="B139:D139"/>
    <mergeCell ref="E139:G139"/>
    <mergeCell ref="H139:I139"/>
    <mergeCell ref="J139:M139"/>
    <mergeCell ref="N139:Q139"/>
    <mergeCell ref="B140:D140"/>
    <mergeCell ref="E140:G140"/>
    <mergeCell ref="H140:I140"/>
    <mergeCell ref="J140:M140"/>
    <mergeCell ref="N140:Q140"/>
    <mergeCell ref="B141:D141"/>
    <mergeCell ref="E141:G141"/>
    <mergeCell ref="H141:I141"/>
    <mergeCell ref="J141:M141"/>
    <mergeCell ref="N141:Q141"/>
    <mergeCell ref="B142:D142"/>
    <mergeCell ref="E142:G142"/>
    <mergeCell ref="H142:I142"/>
    <mergeCell ref="J142:M142"/>
    <mergeCell ref="N142:Q142"/>
    <mergeCell ref="B144:G144"/>
    <mergeCell ref="H144:Q144"/>
    <mergeCell ref="B145:G145"/>
    <mergeCell ref="H145:Q145"/>
    <mergeCell ref="B151:G151"/>
    <mergeCell ref="H151:Q151"/>
    <mergeCell ref="A152:Q152"/>
    <mergeCell ref="A153:Q153"/>
    <mergeCell ref="B146:G146"/>
    <mergeCell ref="H146:Q146"/>
    <mergeCell ref="B147:G147"/>
    <mergeCell ref="H147:Q147"/>
    <mergeCell ref="B148:G148"/>
    <mergeCell ref="H148:Q148"/>
    <mergeCell ref="B149:G149"/>
    <mergeCell ref="H149:Q149"/>
    <mergeCell ref="B150:G150"/>
    <mergeCell ref="H150:Q150"/>
  </mergeCells>
  <pageMargins left="0.39370078740157499" right="0.39370078740157499" top="0.39370078740157499" bottom="0.39370078740157499" header="0" footer="0"/>
  <pageSetup paperSize="9" scale="92" orientation="landscape" r:id="rId1"/>
  <rowBreaks count="3" manualBreakCount="3">
    <brk id="43" max="16" man="1"/>
    <brk id="84" max="16" man="1"/>
    <brk id="10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Page 1</vt:lpstr>
      <vt:lpstr>'Page 1'!Area_de_impressao</vt:lpstr>
    </vt:vector>
  </TitlesOfParts>
  <Company>Stimulsoft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Stimulsoft Reports 2012.2.1400 from 13 September 2012</dc:creator>
  <cp:lastModifiedBy>Nadya Karolina de Melo</cp:lastModifiedBy>
  <dcterms:created xsi:type="dcterms:W3CDTF">2021-05-25T19:53:17Z</dcterms:created>
  <dcterms:modified xsi:type="dcterms:W3CDTF">2021-07-05T13:05:13Z</dcterms:modified>
</cp:coreProperties>
</file>